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135" windowHeight="7620"/>
  </bookViews>
  <sheets>
    <sheet name="Sheet1" sheetId="1" r:id="rId1"/>
    <sheet name="Sheet2" sheetId="2" r:id="rId2"/>
    <sheet name="Sheet3" sheetId="3" r:id="rId3"/>
  </sheets>
  <calcPr calcId="125725" calcOnSave="0"/>
</workbook>
</file>

<file path=xl/calcChain.xml><?xml version="1.0" encoding="utf-8"?>
<calcChain xmlns="http://schemas.openxmlformats.org/spreadsheetml/2006/main">
  <c r="F81" i="1"/>
  <c r="L81" s="1"/>
  <c r="H80"/>
  <c r="H78" s="1"/>
  <c r="L79"/>
  <c r="N79" s="1"/>
  <c r="F79"/>
  <c r="J78"/>
  <c r="I78"/>
  <c r="G78"/>
  <c r="G82" s="1"/>
  <c r="E78"/>
  <c r="E82" s="1"/>
  <c r="D78"/>
  <c r="D82" s="1"/>
  <c r="C78"/>
  <c r="C82" s="1"/>
  <c r="F77"/>
  <c r="L77" s="1"/>
  <c r="F76"/>
  <c r="L76" s="1"/>
  <c r="F75"/>
  <c r="L75" s="1"/>
  <c r="F74"/>
  <c r="L74" s="1"/>
  <c r="F73"/>
  <c r="L73" s="1"/>
  <c r="F72"/>
  <c r="L72" s="1"/>
  <c r="H71"/>
  <c r="F71" s="1"/>
  <c r="L71" s="1"/>
  <c r="N70"/>
  <c r="L70"/>
  <c r="P70" s="1"/>
  <c r="F70"/>
  <c r="L69"/>
  <c r="N69" s="1"/>
  <c r="F69"/>
  <c r="N68"/>
  <c r="L68"/>
  <c r="P68" s="1"/>
  <c r="F68"/>
  <c r="L67"/>
  <c r="N67" s="1"/>
  <c r="F67"/>
  <c r="N66"/>
  <c r="L66"/>
  <c r="P66" s="1"/>
  <c r="F66"/>
  <c r="L65"/>
  <c r="N65" s="1"/>
  <c r="F65"/>
  <c r="N64"/>
  <c r="L64"/>
  <c r="P64" s="1"/>
  <c r="F64"/>
  <c r="L63"/>
  <c r="N63" s="1"/>
  <c r="F63"/>
  <c r="N62"/>
  <c r="L62"/>
  <c r="P62" s="1"/>
  <c r="I61"/>
  <c r="F61" s="1"/>
  <c r="J60"/>
  <c r="I60"/>
  <c r="G60"/>
  <c r="E60"/>
  <c r="D60"/>
  <c r="C60"/>
  <c r="O59"/>
  <c r="N59"/>
  <c r="M59"/>
  <c r="L59"/>
  <c r="P59" s="1"/>
  <c r="L58"/>
  <c r="N58" s="1"/>
  <c r="H58"/>
  <c r="F58"/>
  <c r="I57"/>
  <c r="F57" s="1"/>
  <c r="L57" s="1"/>
  <c r="H57"/>
  <c r="H32" s="1"/>
  <c r="F56"/>
  <c r="L56" s="1"/>
  <c r="F55"/>
  <c r="L55" s="1"/>
  <c r="F54"/>
  <c r="L54" s="1"/>
  <c r="F53"/>
  <c r="L53" s="1"/>
  <c r="F52"/>
  <c r="L52" s="1"/>
  <c r="F51"/>
  <c r="L51" s="1"/>
  <c r="F50"/>
  <c r="L50" s="1"/>
  <c r="F49"/>
  <c r="L49" s="1"/>
  <c r="F48"/>
  <c r="L48" s="1"/>
  <c r="M47"/>
  <c r="O47" s="1"/>
  <c r="L47"/>
  <c r="N46"/>
  <c r="L46"/>
  <c r="P46" s="1"/>
  <c r="F46"/>
  <c r="L45"/>
  <c r="N45" s="1"/>
  <c r="F45"/>
  <c r="N44"/>
  <c r="L44"/>
  <c r="P44" s="1"/>
  <c r="F44"/>
  <c r="L43"/>
  <c r="N43" s="1"/>
  <c r="F43"/>
  <c r="P42"/>
  <c r="N42"/>
  <c r="L41"/>
  <c r="N41" s="1"/>
  <c r="F41"/>
  <c r="N40"/>
  <c r="L40"/>
  <c r="P40" s="1"/>
  <c r="F39"/>
  <c r="L39" s="1"/>
  <c r="N38"/>
  <c r="P38" s="1"/>
  <c r="F37"/>
  <c r="L37" s="1"/>
  <c r="F36"/>
  <c r="L36" s="1"/>
  <c r="F35"/>
  <c r="F32" s="1"/>
  <c r="M34"/>
  <c r="O34" s="1"/>
  <c r="L34"/>
  <c r="N33"/>
  <c r="L33"/>
  <c r="P33" s="1"/>
  <c r="F33"/>
  <c r="J32"/>
  <c r="G32"/>
  <c r="E32"/>
  <c r="D32"/>
  <c r="C32"/>
  <c r="F31"/>
  <c r="L31" s="1"/>
  <c r="F30"/>
  <c r="L30" s="1"/>
  <c r="F29"/>
  <c r="L29" s="1"/>
  <c r="F28"/>
  <c r="L28" s="1"/>
  <c r="F27"/>
  <c r="L27" s="1"/>
  <c r="F26"/>
  <c r="L26" s="1"/>
  <c r="F25"/>
  <c r="L25" s="1"/>
  <c r="F24"/>
  <c r="L24" s="1"/>
  <c r="F23"/>
  <c r="L23" s="1"/>
  <c r="F22"/>
  <c r="L22" s="1"/>
  <c r="F21"/>
  <c r="L21" s="1"/>
  <c r="F20"/>
  <c r="L20" s="1"/>
  <c r="F19"/>
  <c r="L19" s="1"/>
  <c r="F18"/>
  <c r="L18" s="1"/>
  <c r="F17"/>
  <c r="L17" s="1"/>
  <c r="F16"/>
  <c r="L16" s="1"/>
  <c r="F15"/>
  <c r="L15" s="1"/>
  <c r="F14"/>
  <c r="L14" s="1"/>
  <c r="F13"/>
  <c r="L13" s="1"/>
  <c r="F12"/>
  <c r="L12" s="1"/>
  <c r="F11"/>
  <c r="L11" s="1"/>
  <c r="F10"/>
  <c r="L10" s="1"/>
  <c r="J9"/>
  <c r="I9"/>
  <c r="H9"/>
  <c r="G9"/>
  <c r="E9"/>
  <c r="D9"/>
  <c r="C9"/>
  <c r="N14" l="1"/>
  <c r="P14"/>
  <c r="M14"/>
  <c r="O14" s="1"/>
  <c r="M22"/>
  <c r="N22"/>
  <c r="O22"/>
  <c r="P22"/>
  <c r="M26"/>
  <c r="N26"/>
  <c r="O26"/>
  <c r="P26"/>
  <c r="M30"/>
  <c r="N30"/>
  <c r="O30"/>
  <c r="P30"/>
  <c r="M39"/>
  <c r="N39"/>
  <c r="O39"/>
  <c r="P39"/>
  <c r="M53"/>
  <c r="O53" s="1"/>
  <c r="N53"/>
  <c r="P53" s="1"/>
  <c r="N17"/>
  <c r="P17" s="1"/>
  <c r="M17"/>
  <c r="O17" s="1"/>
  <c r="M25"/>
  <c r="O25" s="1"/>
  <c r="N25"/>
  <c r="P25" s="1"/>
  <c r="M29"/>
  <c r="O29" s="1"/>
  <c r="N29"/>
  <c r="P29" s="1"/>
  <c r="M48"/>
  <c r="N48"/>
  <c r="O48"/>
  <c r="P48"/>
  <c r="M52"/>
  <c r="N52"/>
  <c r="O52"/>
  <c r="P52"/>
  <c r="M56"/>
  <c r="N56"/>
  <c r="O56"/>
  <c r="P56"/>
  <c r="L61"/>
  <c r="F60"/>
  <c r="O72"/>
  <c r="P72"/>
  <c r="M72"/>
  <c r="N72"/>
  <c r="O76"/>
  <c r="P76"/>
  <c r="M76"/>
  <c r="N76"/>
  <c r="N12"/>
  <c r="P12" s="1"/>
  <c r="O12"/>
  <c r="M12"/>
  <c r="M16"/>
  <c r="O16" s="1"/>
  <c r="N16"/>
  <c r="P16" s="1"/>
  <c r="M20"/>
  <c r="O20" s="1"/>
  <c r="N20"/>
  <c r="P20" s="1"/>
  <c r="M24"/>
  <c r="O24" s="1"/>
  <c r="N24"/>
  <c r="P24" s="1"/>
  <c r="M28"/>
  <c r="O28" s="1"/>
  <c r="N28"/>
  <c r="P28" s="1"/>
  <c r="M37"/>
  <c r="O37" s="1"/>
  <c r="N37"/>
  <c r="P37" s="1"/>
  <c r="O51"/>
  <c r="P51"/>
  <c r="M51"/>
  <c r="N51"/>
  <c r="O55"/>
  <c r="P55"/>
  <c r="M55"/>
  <c r="N55"/>
  <c r="M71"/>
  <c r="O71" s="1"/>
  <c r="N71"/>
  <c r="P71" s="1"/>
  <c r="M75"/>
  <c r="O75" s="1"/>
  <c r="N75"/>
  <c r="P75" s="1"/>
  <c r="M81"/>
  <c r="O81" s="1"/>
  <c r="N81"/>
  <c r="P81" s="1"/>
  <c r="F78"/>
  <c r="F82" s="1"/>
  <c r="P34"/>
  <c r="N10"/>
  <c r="L9"/>
  <c r="O10"/>
  <c r="P10"/>
  <c r="M10"/>
  <c r="M18"/>
  <c r="O18"/>
  <c r="N18"/>
  <c r="P18" s="1"/>
  <c r="P49"/>
  <c r="M49"/>
  <c r="O49" s="1"/>
  <c r="N49"/>
  <c r="M77"/>
  <c r="N77"/>
  <c r="P77" s="1"/>
  <c r="O77"/>
  <c r="N13"/>
  <c r="P13" s="1"/>
  <c r="O13"/>
  <c r="M13"/>
  <c r="P21"/>
  <c r="M21"/>
  <c r="O21" s="1"/>
  <c r="N21"/>
  <c r="M11"/>
  <c r="O11" s="1"/>
  <c r="N11"/>
  <c r="P11" s="1"/>
  <c r="P15"/>
  <c r="M15"/>
  <c r="O15" s="1"/>
  <c r="N15"/>
  <c r="O19"/>
  <c r="P19"/>
  <c r="N19"/>
  <c r="M19"/>
  <c r="O23"/>
  <c r="P23"/>
  <c r="N23"/>
  <c r="M23"/>
  <c r="O27"/>
  <c r="P27"/>
  <c r="N27"/>
  <c r="M27"/>
  <c r="P31"/>
  <c r="M31"/>
  <c r="O31" s="1"/>
  <c r="N31"/>
  <c r="P36"/>
  <c r="M36"/>
  <c r="O36" s="1"/>
  <c r="N36"/>
  <c r="M50"/>
  <c r="N50"/>
  <c r="P50" s="1"/>
  <c r="O50"/>
  <c r="M54"/>
  <c r="N54"/>
  <c r="P54" s="1"/>
  <c r="O54"/>
  <c r="M57"/>
  <c r="N57"/>
  <c r="P57" s="1"/>
  <c r="O57"/>
  <c r="P74"/>
  <c r="M74"/>
  <c r="O74" s="1"/>
  <c r="N74"/>
  <c r="P47"/>
  <c r="M73"/>
  <c r="N73"/>
  <c r="P73" s="1"/>
  <c r="O73"/>
  <c r="F9"/>
  <c r="N34"/>
  <c r="L35"/>
  <c r="O40"/>
  <c r="M41"/>
  <c r="M43"/>
  <c r="O44"/>
  <c r="M45"/>
  <c r="O45" s="1"/>
  <c r="N47"/>
  <c r="M58"/>
  <c r="O62"/>
  <c r="M63"/>
  <c r="M65"/>
  <c r="O65" s="1"/>
  <c r="O66"/>
  <c r="M67"/>
  <c r="M69"/>
  <c r="O69" s="1"/>
  <c r="O70"/>
  <c r="M79"/>
  <c r="F80"/>
  <c r="L80" s="1"/>
  <c r="P41"/>
  <c r="P43"/>
  <c r="P45"/>
  <c r="P58"/>
  <c r="P63"/>
  <c r="P65"/>
  <c r="P67"/>
  <c r="P69"/>
  <c r="P79"/>
  <c r="M33"/>
  <c r="M40"/>
  <c r="O41"/>
  <c r="O43"/>
  <c r="M44"/>
  <c r="M46"/>
  <c r="O46" s="1"/>
  <c r="O58"/>
  <c r="H60"/>
  <c r="H82" s="1"/>
  <c r="M62"/>
  <c r="O63"/>
  <c r="M64"/>
  <c r="O64" s="1"/>
  <c r="M66"/>
  <c r="O67"/>
  <c r="M68"/>
  <c r="O68" s="1"/>
  <c r="M70"/>
  <c r="O79"/>
  <c r="I32"/>
  <c r="I82" s="1"/>
  <c r="L78"/>
  <c r="N32" l="1"/>
  <c r="P32"/>
  <c r="M35"/>
  <c r="N35"/>
  <c r="O35"/>
  <c r="L32"/>
  <c r="P35"/>
  <c r="M61"/>
  <c r="M60" s="1"/>
  <c r="L60"/>
  <c r="L82" s="1"/>
  <c r="N61"/>
  <c r="N60" s="1"/>
  <c r="O61"/>
  <c r="O60" s="1"/>
  <c r="O9"/>
  <c r="M32"/>
  <c r="P9"/>
  <c r="M78"/>
  <c r="M82" s="1"/>
  <c r="O33"/>
  <c r="M9"/>
  <c r="N9"/>
  <c r="O80"/>
  <c r="O78" s="1"/>
  <c r="P80"/>
  <c r="M80"/>
  <c r="N80"/>
  <c r="N78" s="1"/>
  <c r="P78"/>
  <c r="O32" l="1"/>
  <c r="O82" s="1"/>
  <c r="N82"/>
  <c r="P61"/>
  <c r="P60" s="1"/>
  <c r="P82" s="1"/>
</calcChain>
</file>

<file path=xl/sharedStrings.xml><?xml version="1.0" encoding="utf-8"?>
<sst xmlns="http://schemas.openxmlformats.org/spreadsheetml/2006/main" count="101" uniqueCount="101">
  <si>
    <t>ĐƠN VỊ:  PHÒNG GIÁO DỤC VÀ ĐÀO TẠO</t>
  </si>
  <si>
    <t>DỰ TOÁN NHU CẦU THỰC HIỆN CHẾ ĐỘ PHỤ CẤP THÂM NIÊN NĂM 2016</t>
  </si>
  <si>
    <t>Số TT</t>
  </si>
  <si>
    <t>Đơn vị</t>
  </si>
  <si>
    <t>Biên chế được cấp có thẩm quyền giao hoặc phê duyệt</t>
  </si>
  <si>
    <t>Biên chế có mặt</t>
  </si>
  <si>
    <t>Tổng số đối tượng được hưởng phụ cấp thâm niên</t>
  </si>
  <si>
    <t>Hệ số lương, hệ số phụ cấp chức vụ, phụ cấp thâm niên vượt khung bình quân</t>
  </si>
  <si>
    <t>Tỷ lệ (%) phụ cấp thâm niên bình quân</t>
  </si>
  <si>
    <t>Mức lương tối thiểu chung</t>
  </si>
  <si>
    <t>Tiền phụ cấp thâm niên 01 tháng</t>
  </si>
  <si>
    <t xml:space="preserve">Các khoản trích nộp 01 tháng theo quy định </t>
  </si>
  <si>
    <t>Kinh phí thực hiện phụ cấp thâm niên của năm</t>
  </si>
  <si>
    <t>Tổng số</t>
  </si>
  <si>
    <t>Hệ số lương ngạch, bậc bình quân</t>
  </si>
  <si>
    <t>Hệ số phụ cấp chức vụ bình quân</t>
  </si>
  <si>
    <t>Phụ cấp thâm niên vượt khung bình quân quy theo hệ số</t>
  </si>
  <si>
    <t>Không bao gồm KPCĐ (22%)</t>
  </si>
  <si>
    <t>Đã bao gồm KPCĐ (24%)</t>
  </si>
  <si>
    <t>Không bao gồm KPCĐ</t>
  </si>
  <si>
    <t>Đã bao gồm KPCĐ</t>
  </si>
  <si>
    <t>6=7+8+9</t>
  </si>
  <si>
    <t>12=5x6x10x11</t>
  </si>
  <si>
    <t>14x(12+13)x số tháng thực hiện trong năm</t>
  </si>
  <si>
    <t>MẦM NON</t>
  </si>
  <si>
    <t>MN Hoa Mai</t>
  </si>
  <si>
    <t>MN  BaBy</t>
  </si>
  <si>
    <t>MN Phong Lan</t>
  </si>
  <si>
    <t>MN Quỳnh Hương</t>
  </si>
  <si>
    <t>MN Hoa Sen</t>
  </si>
  <si>
    <t xml:space="preserve">MN Hoa Thiên Lý </t>
  </si>
  <si>
    <t>MN Hoa Thiên Lý 1</t>
  </si>
  <si>
    <t>MN Hoa Hồng</t>
  </si>
  <si>
    <t>MN Hoàng Anh</t>
  </si>
  <si>
    <t>Mầm Non Thủy Tiên</t>
  </si>
  <si>
    <t>Mầm Non Thủy Tiên 1</t>
  </si>
  <si>
    <t>MN Hướng Dương</t>
  </si>
  <si>
    <t>MN Ngọc Lan</t>
  </si>
  <si>
    <t>MN 30-4</t>
  </si>
  <si>
    <t>Mầm non Hoa Lan</t>
  </si>
  <si>
    <t>Mẫu Giáo Sen Hồng</t>
  </si>
  <si>
    <t>Mẫu giáo Hoa Đào</t>
  </si>
  <si>
    <t>MG Quỳnh Anh</t>
  </si>
  <si>
    <t>MG Hoa Phượng</t>
  </si>
  <si>
    <t>MN Hoa Phượng 1</t>
  </si>
  <si>
    <t>MN Hoa Anh Đào</t>
  </si>
  <si>
    <t>MN Hoa Phượng Hồng</t>
  </si>
  <si>
    <t>TIỂU HỌC</t>
  </si>
  <si>
    <t>TH Bình Hưng</t>
  </si>
  <si>
    <t>TH Phong Phú</t>
  </si>
  <si>
    <t>TH Nguyễn Văn Trân</t>
  </si>
  <si>
    <t>TH Qui Đức</t>
  </si>
  <si>
    <t>TH Hưng Long</t>
  </si>
  <si>
    <t>TH Tân Quý Tây 3</t>
  </si>
  <si>
    <t>TH Bình Chánh</t>
  </si>
  <si>
    <t>TH Trần Nhân Tôn</t>
  </si>
  <si>
    <t>TH Tân Quý Tây</t>
  </si>
  <si>
    <t>TH An Phú Tây</t>
  </si>
  <si>
    <t>TH Tân Túc</t>
  </si>
  <si>
    <t>TH Tân Kiên</t>
  </si>
  <si>
    <t>TH Phạm Văn Hai</t>
  </si>
  <si>
    <t>TH An Hạ</t>
  </si>
  <si>
    <t>TH Bình lợi</t>
  </si>
  <si>
    <t>TH Lê Minh Xuân 2</t>
  </si>
  <si>
    <t>TH Lê Minh Xuân 3</t>
  </si>
  <si>
    <t>TH  Tân Nhựt</t>
  </si>
  <si>
    <t>TH Tân Nhựt 6</t>
  </si>
  <si>
    <t>TH Võ Văn Vân</t>
  </si>
  <si>
    <t>TH Cầu Xáng</t>
  </si>
  <si>
    <t>TH Vĩnh Lộc 1</t>
  </si>
  <si>
    <t>TH Vĩnh Lộc 2</t>
  </si>
  <si>
    <t>TH Vĩnh Lộc A</t>
  </si>
  <si>
    <t>TH Vĩnh Lộc B</t>
  </si>
  <si>
    <t>TH  Lại Hùng Cường</t>
  </si>
  <si>
    <t>TH Trần Quốc Toản</t>
  </si>
  <si>
    <t>TRUNG HỌC CƠ SỞ</t>
  </si>
  <si>
    <t>THCS Ng Thái Bình</t>
  </si>
  <si>
    <t>THCS Phong Phú</t>
  </si>
  <si>
    <t>THCS Qui Đức</t>
  </si>
  <si>
    <t>THCS Hưng Long</t>
  </si>
  <si>
    <t>THCS Đa Phước</t>
  </si>
  <si>
    <t>THCS Tân Quý Tây</t>
  </si>
  <si>
    <t>THCS Bình Chánh</t>
  </si>
  <si>
    <t>THCS Ng Văn Linh</t>
  </si>
  <si>
    <t>THCS Tân Túc</t>
  </si>
  <si>
    <t>THCS Tân Kiên</t>
  </si>
  <si>
    <t>THCS Tân Nhựt</t>
  </si>
  <si>
    <t>THCS Gò Xoài</t>
  </si>
  <si>
    <t xml:space="preserve">THCS Lê M.Xuân </t>
  </si>
  <si>
    <t>THCS Phạm Văn Hai</t>
  </si>
  <si>
    <t>THCS Vĩnh Lộc A</t>
  </si>
  <si>
    <t>THCS Đồng Đen</t>
  </si>
  <si>
    <t>THCS Vĩnh Lộc B</t>
  </si>
  <si>
    <t>ĐƠN VỊ TRỰC THUỘC</t>
  </si>
  <si>
    <t>TT KTTH - HN</t>
  </si>
  <si>
    <t>Trường CB Rạng Đông</t>
  </si>
  <si>
    <t>BDGD</t>
  </si>
  <si>
    <t>TỔNG CỘNG</t>
  </si>
  <si>
    <t>Bình Chánh, ngày  20    tháng    7  năm 2015</t>
  </si>
  <si>
    <t>NGƯỜI LẬP BIỂU</t>
  </si>
  <si>
    <t>TRƯỞNG PHÒNG</t>
  </si>
</sst>
</file>

<file path=xl/styles.xml><?xml version="1.0" encoding="utf-8"?>
<styleSheet xmlns="http://schemas.openxmlformats.org/spreadsheetml/2006/main">
  <numFmts count="7">
    <numFmt numFmtId="43" formatCode="_(* #,##0.00_);_(* \(#,##0.00\);_(* &quot;-&quot;??_);_(@_)"/>
    <numFmt numFmtId="164" formatCode="0.000"/>
    <numFmt numFmtId="165" formatCode="0.0%"/>
    <numFmt numFmtId="166" formatCode="_(* #,##0_);_(* \(#,##0\);_(* &quot;-&quot;??_);_(@_)"/>
    <numFmt numFmtId="167" formatCode="0.0"/>
    <numFmt numFmtId="168" formatCode="0.0000"/>
    <numFmt numFmtId="169" formatCode="General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2"/>
      <name val=".VnArial Narrow"/>
      <family val="2"/>
    </font>
    <font>
      <sz val="1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10"/>
      <name val="Arial"/>
      <family val="2"/>
    </font>
    <font>
      <sz val="10"/>
      <name val="Courier"/>
      <family val="3"/>
    </font>
    <font>
      <sz val="12"/>
      <color indexed="12"/>
      <name val="Times New Roman"/>
      <family val="1"/>
    </font>
    <font>
      <sz val="11"/>
      <color indexed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1" fillId="0" borderId="0"/>
    <xf numFmtId="169" fontId="12" fillId="0" borderId="0"/>
  </cellStyleXfs>
  <cellXfs count="6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3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2" xfId="3" applyNumberFormat="1" applyFont="1" applyFill="1" applyBorder="1" applyAlignment="1">
      <alignment horizontal="center" vertical="center" wrapText="1"/>
    </xf>
    <xf numFmtId="0" fontId="8" fillId="0" borderId="3" xfId="3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2" fillId="0" borderId="1" xfId="0" applyFont="1" applyBorder="1"/>
    <xf numFmtId="164" fontId="2" fillId="0" borderId="1" xfId="0" applyNumberFormat="1" applyFont="1" applyBorder="1"/>
    <xf numFmtId="165" fontId="2" fillId="0" borderId="1" xfId="2" applyNumberFormat="1" applyFont="1" applyBorder="1"/>
    <xf numFmtId="166" fontId="2" fillId="0" borderId="1" xfId="1" applyNumberFormat="1" applyFont="1" applyBorder="1"/>
    <xf numFmtId="0" fontId="2" fillId="0" borderId="0" xfId="0" applyFont="1" applyBorder="1"/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3" fillId="0" borderId="1" xfId="0" applyFont="1" applyBorder="1"/>
    <xf numFmtId="164" fontId="3" fillId="0" borderId="1" xfId="0" applyNumberFormat="1" applyFont="1" applyBorder="1"/>
    <xf numFmtId="10" fontId="3" fillId="0" borderId="1" xfId="2" applyNumberFormat="1" applyFont="1" applyBorder="1"/>
    <xf numFmtId="166" fontId="5" fillId="0" borderId="1" xfId="1" applyNumberFormat="1" applyFont="1" applyBorder="1"/>
    <xf numFmtId="166" fontId="3" fillId="0" borderId="1" xfId="1" applyNumberFormat="1" applyFont="1" applyBorder="1"/>
    <xf numFmtId="166" fontId="3" fillId="0" borderId="4" xfId="1" applyNumberFormat="1" applyFont="1" applyBorder="1"/>
    <xf numFmtId="0" fontId="3" fillId="0" borderId="0" xfId="0" applyFont="1" applyBorder="1"/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left" vertical="center" wrapText="1"/>
    </xf>
    <xf numFmtId="0" fontId="9" fillId="2" borderId="1" xfId="4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/>
    </xf>
    <xf numFmtId="0" fontId="2" fillId="0" borderId="1" xfId="0" applyFont="1" applyBorder="1" applyAlignment="1"/>
    <xf numFmtId="164" fontId="2" fillId="0" borderId="1" xfId="0" applyNumberFormat="1" applyFont="1" applyBorder="1" applyAlignment="1"/>
    <xf numFmtId="10" fontId="2" fillId="0" borderId="1" xfId="2" applyNumberFormat="1" applyFont="1" applyBorder="1" applyAlignment="1"/>
    <xf numFmtId="166" fontId="2" fillId="0" borderId="1" xfId="1" applyNumberFormat="1" applyFont="1" applyBorder="1" applyAlignment="1"/>
    <xf numFmtId="0" fontId="2" fillId="0" borderId="0" xfId="0" applyFont="1" applyBorder="1" applyAlignment="1"/>
    <xf numFmtId="0" fontId="9" fillId="2" borderId="1" xfId="0" applyFont="1" applyFill="1" applyBorder="1" applyAlignment="1">
      <alignment horizontal="left" vertical="center"/>
    </xf>
    <xf numFmtId="167" fontId="3" fillId="0" borderId="1" xfId="0" applyNumberFormat="1" applyFont="1" applyBorder="1"/>
    <xf numFmtId="0" fontId="10" fillId="2" borderId="1" xfId="0" applyFont="1" applyFill="1" applyBorder="1" applyAlignment="1"/>
    <xf numFmtId="10" fontId="2" fillId="0" borderId="1" xfId="2" applyNumberFormat="1" applyFont="1" applyBorder="1"/>
    <xf numFmtId="0" fontId="5" fillId="0" borderId="1" xfId="0" applyFont="1" applyBorder="1"/>
    <xf numFmtId="168" fontId="5" fillId="0" borderId="1" xfId="0" applyNumberFormat="1" applyFont="1" applyBorder="1"/>
    <xf numFmtId="10" fontId="5" fillId="0" borderId="1" xfId="2" applyNumberFormat="1" applyFont="1" applyBorder="1"/>
    <xf numFmtId="0" fontId="3" fillId="0" borderId="6" xfId="0" applyFont="1" applyBorder="1"/>
    <xf numFmtId="169" fontId="9" fillId="2" borderId="1" xfId="5" applyFont="1" applyFill="1" applyBorder="1" applyAlignment="1" applyProtection="1">
      <alignment horizontal="center"/>
    </xf>
    <xf numFmtId="0" fontId="13" fillId="0" borderId="1" xfId="0" applyFont="1" applyBorder="1"/>
    <xf numFmtId="164" fontId="13" fillId="0" borderId="1" xfId="0" applyNumberFormat="1" applyFont="1" applyBorder="1"/>
    <xf numFmtId="10" fontId="13" fillId="0" borderId="1" xfId="2" applyNumberFormat="1" applyFont="1" applyBorder="1"/>
    <xf numFmtId="166" fontId="14" fillId="0" borderId="1" xfId="1" applyNumberFormat="1" applyFont="1" applyBorder="1"/>
    <xf numFmtId="166" fontId="13" fillId="0" borderId="1" xfId="1" applyNumberFormat="1" applyFont="1" applyBorder="1"/>
    <xf numFmtId="166" fontId="13" fillId="0" borderId="4" xfId="1" applyNumberFormat="1" applyFont="1" applyBorder="1"/>
    <xf numFmtId="169" fontId="10" fillId="2" borderId="4" xfId="5" applyFont="1" applyFill="1" applyBorder="1" applyAlignment="1" applyProtection="1">
      <alignment horizontal="center"/>
    </xf>
    <xf numFmtId="169" fontId="10" fillId="2" borderId="5" xfId="5" applyFont="1" applyFill="1" applyBorder="1" applyAlignment="1" applyProtection="1">
      <alignment horizontal="center"/>
    </xf>
    <xf numFmtId="9" fontId="2" fillId="0" borderId="1" xfId="2" applyFont="1" applyBorder="1"/>
  </cellXfs>
  <cellStyles count="6">
    <cellStyle name="Comma" xfId="1" builtinId="3"/>
    <cellStyle name="Normal" xfId="0" builtinId="0"/>
    <cellStyle name="Normal_BCQUY296" xfId="5"/>
    <cellStyle name="Normal_Sheet1" xfId="4"/>
    <cellStyle name="Normal_Sheet6" xfId="3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5"/>
  <sheetViews>
    <sheetView tabSelected="1" topLeftCell="C3" workbookViewId="0">
      <selection activeCell="A49" sqref="A49:XFD49"/>
    </sheetView>
  </sheetViews>
  <sheetFormatPr defaultRowHeight="15.75"/>
  <cols>
    <col min="1" max="1" width="4.140625" style="2" customWidth="1"/>
    <col min="2" max="2" width="17" style="2" customWidth="1"/>
    <col min="3" max="3" width="7.140625" style="2" customWidth="1"/>
    <col min="4" max="4" width="8.140625" style="2" customWidth="1"/>
    <col min="5" max="5" width="7.7109375" style="2" customWidth="1"/>
    <col min="6" max="9" width="9.140625" style="2"/>
    <col min="10" max="10" width="10.28515625" style="2" customWidth="1"/>
    <col min="11" max="11" width="9.140625" style="2"/>
    <col min="12" max="12" width="11.85546875" style="2" customWidth="1"/>
    <col min="13" max="13" width="10.42578125" style="2" customWidth="1"/>
    <col min="14" max="14" width="10.85546875" style="2" customWidth="1"/>
    <col min="15" max="15" width="13.5703125" style="2" customWidth="1"/>
    <col min="16" max="16" width="12.42578125" style="2" customWidth="1"/>
    <col min="17" max="16384" width="9.140625" style="2"/>
  </cols>
  <sheetData>
    <row r="1" spans="1:16">
      <c r="A1" s="1" t="s">
        <v>0</v>
      </c>
    </row>
    <row r="3" spans="1:16" ht="18.7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6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6" spans="1:16" ht="34.5" customHeight="1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/>
      <c r="H6" s="5"/>
      <c r="I6" s="5"/>
      <c r="J6" s="5" t="s">
        <v>8</v>
      </c>
      <c r="K6" s="5" t="s">
        <v>9</v>
      </c>
      <c r="L6" s="5" t="s">
        <v>10</v>
      </c>
      <c r="M6" s="6" t="s">
        <v>11</v>
      </c>
      <c r="N6" s="7"/>
      <c r="O6" s="5" t="s">
        <v>12</v>
      </c>
      <c r="P6" s="5"/>
    </row>
    <row r="7" spans="1:16" ht="120.75" customHeight="1">
      <c r="A7" s="5"/>
      <c r="B7" s="5"/>
      <c r="C7" s="5"/>
      <c r="D7" s="5"/>
      <c r="E7" s="5"/>
      <c r="F7" s="8" t="s">
        <v>13</v>
      </c>
      <c r="G7" s="8" t="s">
        <v>14</v>
      </c>
      <c r="H7" s="8" t="s">
        <v>15</v>
      </c>
      <c r="I7" s="9" t="s">
        <v>16</v>
      </c>
      <c r="J7" s="5"/>
      <c r="K7" s="5"/>
      <c r="L7" s="5"/>
      <c r="M7" s="10" t="s">
        <v>17</v>
      </c>
      <c r="N7" s="10" t="s">
        <v>18</v>
      </c>
      <c r="O7" s="8" t="s">
        <v>19</v>
      </c>
      <c r="P7" s="8" t="s">
        <v>20</v>
      </c>
    </row>
    <row r="8" spans="1:16" s="16" customFormat="1" ht="24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 t="s">
        <v>21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1" t="s">
        <v>22</v>
      </c>
      <c r="M8" s="12">
        <v>13</v>
      </c>
      <c r="N8" s="13"/>
      <c r="O8" s="14" t="s">
        <v>23</v>
      </c>
      <c r="P8" s="15"/>
    </row>
    <row r="9" spans="1:16" s="23" customFormat="1">
      <c r="A9" s="17" t="s">
        <v>24</v>
      </c>
      <c r="B9" s="18"/>
      <c r="C9" s="19">
        <f>SUM(C10:C31)</f>
        <v>713</v>
      </c>
      <c r="D9" s="19">
        <f t="shared" ref="D9:P9" si="0">SUM(D10:D31)</f>
        <v>674</v>
      </c>
      <c r="E9" s="19">
        <f t="shared" si="0"/>
        <v>303</v>
      </c>
      <c r="F9" s="20">
        <f t="shared" si="0"/>
        <v>80.9876</v>
      </c>
      <c r="G9" s="19">
        <f t="shared" si="0"/>
        <v>70.120999999999995</v>
      </c>
      <c r="H9" s="19">
        <f t="shared" si="0"/>
        <v>5.0570000000000004</v>
      </c>
      <c r="I9" s="20">
        <f t="shared" si="0"/>
        <v>5.8096000000000005</v>
      </c>
      <c r="J9" s="21">
        <f t="shared" si="0"/>
        <v>2.5510000000000006</v>
      </c>
      <c r="K9" s="19">
        <v>1150</v>
      </c>
      <c r="L9" s="22">
        <f t="shared" si="0"/>
        <v>146525.14952500002</v>
      </c>
      <c r="M9" s="22">
        <f t="shared" si="0"/>
        <v>32235.532895500008</v>
      </c>
      <c r="N9" s="22">
        <f t="shared" si="0"/>
        <v>35166.035886000005</v>
      </c>
      <c r="O9" s="22">
        <f t="shared" si="0"/>
        <v>2145128.1890460001</v>
      </c>
      <c r="P9" s="22">
        <f t="shared" si="0"/>
        <v>2180294.2249320005</v>
      </c>
    </row>
    <row r="10" spans="1:16" s="32" customFormat="1">
      <c r="A10" s="24">
        <v>1</v>
      </c>
      <c r="B10" s="25" t="s">
        <v>25</v>
      </c>
      <c r="C10" s="26">
        <v>33</v>
      </c>
      <c r="D10" s="26">
        <v>33</v>
      </c>
      <c r="E10" s="26">
        <v>20</v>
      </c>
      <c r="F10" s="27">
        <f t="shared" ref="F10:F73" si="1">G10+H10+I10</f>
        <v>3.47</v>
      </c>
      <c r="G10" s="26">
        <v>3.39</v>
      </c>
      <c r="H10" s="26">
        <v>0.08</v>
      </c>
      <c r="I10" s="26">
        <v>0</v>
      </c>
      <c r="J10" s="28">
        <v>0.13600000000000001</v>
      </c>
      <c r="K10" s="29">
        <v>1150</v>
      </c>
      <c r="L10" s="30">
        <f>E10*F10*J10*K10</f>
        <v>10854.160000000002</v>
      </c>
      <c r="M10" s="30">
        <f t="shared" ref="M10:M73" si="2">L10*22%</f>
        <v>2387.9152000000004</v>
      </c>
      <c r="N10" s="30">
        <f>L10*24%</f>
        <v>2604.9984000000004</v>
      </c>
      <c r="O10" s="31">
        <f>(L10+M10)*12</f>
        <v>158904.90240000002</v>
      </c>
      <c r="P10" s="30">
        <f>(L10+N10)*12</f>
        <v>161509.90080000003</v>
      </c>
    </row>
    <row r="11" spans="1:16" s="32" customFormat="1">
      <c r="A11" s="24">
        <v>2</v>
      </c>
      <c r="B11" s="25" t="s">
        <v>26</v>
      </c>
      <c r="C11" s="26">
        <v>32</v>
      </c>
      <c r="D11" s="26">
        <v>30</v>
      </c>
      <c r="E11" s="26">
        <v>16</v>
      </c>
      <c r="F11" s="27">
        <f t="shared" si="1"/>
        <v>3.1070000000000002</v>
      </c>
      <c r="G11" s="26">
        <v>2.97</v>
      </c>
      <c r="H11" s="26">
        <v>0.1</v>
      </c>
      <c r="I11" s="26">
        <v>3.6999999999999998E-2</v>
      </c>
      <c r="J11" s="28">
        <v>0.11</v>
      </c>
      <c r="K11" s="29">
        <v>1150</v>
      </c>
      <c r="L11" s="30">
        <f>E11*F11*J11*K11</f>
        <v>6288.5680000000002</v>
      </c>
      <c r="M11" s="30">
        <f t="shared" si="2"/>
        <v>1383.48496</v>
      </c>
      <c r="N11" s="30">
        <f t="shared" ref="N11:N74" si="3">L11*24%</f>
        <v>1509.25632</v>
      </c>
      <c r="O11" s="31">
        <f>(L11+M11)*12</f>
        <v>92064.635519999996</v>
      </c>
      <c r="P11" s="30">
        <f t="shared" ref="P11:P74" si="4">(L11+N11)*12</f>
        <v>93573.891839999997</v>
      </c>
    </row>
    <row r="12" spans="1:16" s="32" customFormat="1">
      <c r="A12" s="24">
        <v>3</v>
      </c>
      <c r="B12" s="25" t="s">
        <v>27</v>
      </c>
      <c r="C12" s="26">
        <v>34</v>
      </c>
      <c r="D12" s="26">
        <v>34</v>
      </c>
      <c r="E12" s="26">
        <v>16</v>
      </c>
      <c r="F12" s="27">
        <f t="shared" si="1"/>
        <v>4.0200000000000005</v>
      </c>
      <c r="G12" s="26">
        <v>3.41</v>
      </c>
      <c r="H12" s="26">
        <v>0.28000000000000003</v>
      </c>
      <c r="I12" s="26">
        <v>0.33</v>
      </c>
      <c r="J12" s="28">
        <v>0.152</v>
      </c>
      <c r="K12" s="29">
        <v>1150</v>
      </c>
      <c r="L12" s="30">
        <f t="shared" ref="L12:L75" si="5">E12*F12*J12*K12</f>
        <v>11243.136</v>
      </c>
      <c r="M12" s="30">
        <f t="shared" si="2"/>
        <v>2473.48992</v>
      </c>
      <c r="N12" s="30">
        <f t="shared" si="3"/>
        <v>2698.3526400000001</v>
      </c>
      <c r="O12" s="31">
        <f t="shared" ref="O12:O75" si="6">(L12+M12)*12</f>
        <v>164599.51104000001</v>
      </c>
      <c r="P12" s="30">
        <f t="shared" si="4"/>
        <v>167297.86368000001</v>
      </c>
    </row>
    <row r="13" spans="1:16" s="32" customFormat="1" ht="23.25" customHeight="1">
      <c r="A13" s="24">
        <v>4</v>
      </c>
      <c r="B13" s="33" t="s">
        <v>28</v>
      </c>
      <c r="C13" s="26">
        <v>36</v>
      </c>
      <c r="D13" s="26">
        <v>36</v>
      </c>
      <c r="E13" s="26">
        <v>12</v>
      </c>
      <c r="F13" s="27">
        <f t="shared" si="1"/>
        <v>3.68</v>
      </c>
      <c r="G13" s="26">
        <v>3.5</v>
      </c>
      <c r="H13" s="26">
        <v>0.16</v>
      </c>
      <c r="I13" s="26">
        <v>0.02</v>
      </c>
      <c r="J13" s="28">
        <v>0.16</v>
      </c>
      <c r="K13" s="29">
        <v>1150</v>
      </c>
      <c r="L13" s="30">
        <f t="shared" si="5"/>
        <v>8125.4400000000005</v>
      </c>
      <c r="M13" s="30">
        <f t="shared" si="2"/>
        <v>1787.5968</v>
      </c>
      <c r="N13" s="30">
        <f t="shared" si="3"/>
        <v>1950.1056000000001</v>
      </c>
      <c r="O13" s="31">
        <f t="shared" si="6"/>
        <v>118956.44159999999</v>
      </c>
      <c r="P13" s="30">
        <f t="shared" si="4"/>
        <v>120906.54720000002</v>
      </c>
    </row>
    <row r="14" spans="1:16" s="32" customFormat="1">
      <c r="A14" s="24">
        <v>5</v>
      </c>
      <c r="B14" s="34" t="s">
        <v>29</v>
      </c>
      <c r="C14" s="26">
        <v>36</v>
      </c>
      <c r="D14" s="26">
        <v>27</v>
      </c>
      <c r="E14" s="26">
        <v>11</v>
      </c>
      <c r="F14" s="27">
        <f t="shared" si="1"/>
        <v>2.9499999999999997</v>
      </c>
      <c r="G14" s="26">
        <v>2.82</v>
      </c>
      <c r="H14" s="26">
        <v>0.13</v>
      </c>
      <c r="I14" s="26">
        <v>0</v>
      </c>
      <c r="J14" s="28">
        <v>9.3700000000000006E-2</v>
      </c>
      <c r="K14" s="29">
        <v>1150</v>
      </c>
      <c r="L14" s="30">
        <f t="shared" si="5"/>
        <v>3496.64975</v>
      </c>
      <c r="M14" s="30">
        <f t="shared" si="2"/>
        <v>769.26294500000006</v>
      </c>
      <c r="N14" s="30">
        <f t="shared" si="3"/>
        <v>839.19593999999995</v>
      </c>
      <c r="O14" s="31">
        <f t="shared" si="6"/>
        <v>51190.952340000003</v>
      </c>
      <c r="P14" s="30">
        <f t="shared" si="4"/>
        <v>52030.148280000001</v>
      </c>
    </row>
    <row r="15" spans="1:16" s="32" customFormat="1" ht="24">
      <c r="A15" s="24">
        <v>6</v>
      </c>
      <c r="B15" s="35" t="s">
        <v>30</v>
      </c>
      <c r="C15" s="26">
        <v>30</v>
      </c>
      <c r="D15" s="26">
        <v>30</v>
      </c>
      <c r="E15" s="26">
        <v>15</v>
      </c>
      <c r="F15" s="27">
        <f t="shared" si="1"/>
        <v>3.6275999999999997</v>
      </c>
      <c r="G15" s="26">
        <v>2.96</v>
      </c>
      <c r="H15" s="26">
        <v>0.32</v>
      </c>
      <c r="I15" s="26">
        <v>0.34760000000000002</v>
      </c>
      <c r="J15" s="28">
        <v>9.6699999999999994E-2</v>
      </c>
      <c r="K15" s="29">
        <v>1150</v>
      </c>
      <c r="L15" s="30">
        <f t="shared" si="5"/>
        <v>6051.1088699999991</v>
      </c>
      <c r="M15" s="30">
        <f t="shared" si="2"/>
        <v>1331.2439513999998</v>
      </c>
      <c r="N15" s="30">
        <f t="shared" si="3"/>
        <v>1452.2661287999997</v>
      </c>
      <c r="O15" s="31">
        <f t="shared" si="6"/>
        <v>88588.233856799983</v>
      </c>
      <c r="P15" s="30">
        <f t="shared" si="4"/>
        <v>90040.499985599992</v>
      </c>
    </row>
    <row r="16" spans="1:16" s="32" customFormat="1" ht="24">
      <c r="A16" s="24">
        <v>7</v>
      </c>
      <c r="B16" s="35" t="s">
        <v>31</v>
      </c>
      <c r="C16" s="26">
        <v>35</v>
      </c>
      <c r="D16" s="26">
        <v>35</v>
      </c>
      <c r="E16" s="26">
        <v>13</v>
      </c>
      <c r="F16" s="27">
        <f t="shared" si="1"/>
        <v>3.5100000000000002</v>
      </c>
      <c r="G16" s="26">
        <v>3.16</v>
      </c>
      <c r="H16" s="26">
        <v>0.35</v>
      </c>
      <c r="I16" s="26">
        <v>0</v>
      </c>
      <c r="J16" s="28">
        <v>9.2999999999999999E-2</v>
      </c>
      <c r="K16" s="29">
        <v>1150</v>
      </c>
      <c r="L16" s="30">
        <f t="shared" si="5"/>
        <v>4880.1284999999998</v>
      </c>
      <c r="M16" s="30">
        <f t="shared" si="2"/>
        <v>1073.6282699999999</v>
      </c>
      <c r="N16" s="30">
        <f t="shared" si="3"/>
        <v>1171.2308399999999</v>
      </c>
      <c r="O16" s="31">
        <f t="shared" si="6"/>
        <v>71445.08124</v>
      </c>
      <c r="P16" s="30">
        <f t="shared" si="4"/>
        <v>72616.312080000003</v>
      </c>
    </row>
    <row r="17" spans="1:16" s="32" customFormat="1">
      <c r="A17" s="24">
        <v>8</v>
      </c>
      <c r="B17" s="25" t="s">
        <v>32</v>
      </c>
      <c r="C17" s="26">
        <v>34</v>
      </c>
      <c r="D17" s="26">
        <v>34</v>
      </c>
      <c r="E17" s="26">
        <v>23</v>
      </c>
      <c r="F17" s="27">
        <f t="shared" si="1"/>
        <v>3.2959999999999998</v>
      </c>
      <c r="G17" s="26">
        <v>3.2109999999999999</v>
      </c>
      <c r="H17" s="26">
        <v>7.0000000000000007E-2</v>
      </c>
      <c r="I17" s="26">
        <v>1.4999999999999999E-2</v>
      </c>
      <c r="J17" s="28">
        <v>0.1174</v>
      </c>
      <c r="K17" s="29">
        <v>1150</v>
      </c>
      <c r="L17" s="30">
        <f t="shared" si="5"/>
        <v>10234.83808</v>
      </c>
      <c r="M17" s="30">
        <f t="shared" si="2"/>
        <v>2251.6643776000001</v>
      </c>
      <c r="N17" s="30">
        <f t="shared" si="3"/>
        <v>2456.3611391999998</v>
      </c>
      <c r="O17" s="31">
        <f t="shared" si="6"/>
        <v>149838.0294912</v>
      </c>
      <c r="P17" s="30">
        <f t="shared" si="4"/>
        <v>152294.39063039998</v>
      </c>
    </row>
    <row r="18" spans="1:16" s="32" customFormat="1">
      <c r="A18" s="24">
        <v>9</v>
      </c>
      <c r="B18" s="25" t="s">
        <v>33</v>
      </c>
      <c r="C18" s="26">
        <v>34</v>
      </c>
      <c r="D18" s="26">
        <v>34</v>
      </c>
      <c r="E18" s="26">
        <v>19</v>
      </c>
      <c r="F18" s="27">
        <f t="shared" si="1"/>
        <v>3.0129999999999999</v>
      </c>
      <c r="G18" s="26">
        <v>2.593</v>
      </c>
      <c r="H18" s="26">
        <v>0.1</v>
      </c>
      <c r="I18" s="26">
        <v>0.32</v>
      </c>
      <c r="J18" s="28">
        <v>9.2100000000000001E-2</v>
      </c>
      <c r="K18" s="29">
        <v>1150</v>
      </c>
      <c r="L18" s="30">
        <f t="shared" si="5"/>
        <v>6063.3160049999997</v>
      </c>
      <c r="M18" s="30">
        <f t="shared" si="2"/>
        <v>1333.9295210999999</v>
      </c>
      <c r="N18" s="30">
        <f t="shared" si="3"/>
        <v>1455.1958411999999</v>
      </c>
      <c r="O18" s="31">
        <f t="shared" si="6"/>
        <v>88766.946313199995</v>
      </c>
      <c r="P18" s="30">
        <f t="shared" si="4"/>
        <v>90222.14215439999</v>
      </c>
    </row>
    <row r="19" spans="1:16" s="32" customFormat="1" ht="24.75">
      <c r="A19" s="24">
        <v>10</v>
      </c>
      <c r="B19" s="36" t="s">
        <v>34</v>
      </c>
      <c r="C19" s="26">
        <v>31</v>
      </c>
      <c r="D19" s="26">
        <v>31</v>
      </c>
      <c r="E19" s="26">
        <v>13</v>
      </c>
      <c r="F19" s="27">
        <f t="shared" si="1"/>
        <v>3.7150000000000003</v>
      </c>
      <c r="G19" s="26">
        <v>2.95</v>
      </c>
      <c r="H19" s="26">
        <v>0.35</v>
      </c>
      <c r="I19" s="26">
        <v>0.41499999999999998</v>
      </c>
      <c r="J19" s="28">
        <v>9.0999999999999998E-2</v>
      </c>
      <c r="K19" s="29">
        <v>1150</v>
      </c>
      <c r="L19" s="30">
        <f t="shared" si="5"/>
        <v>5054.0717500000001</v>
      </c>
      <c r="M19" s="30">
        <f t="shared" si="2"/>
        <v>1111.8957849999999</v>
      </c>
      <c r="N19" s="30">
        <f t="shared" si="3"/>
        <v>1212.97722</v>
      </c>
      <c r="O19" s="31">
        <f t="shared" si="6"/>
        <v>73991.610419999997</v>
      </c>
      <c r="P19" s="30">
        <f t="shared" si="4"/>
        <v>75204.587639999998</v>
      </c>
    </row>
    <row r="20" spans="1:16" s="32" customFormat="1" ht="21.75" customHeight="1">
      <c r="A20" s="24">
        <v>11</v>
      </c>
      <c r="B20" s="36" t="s">
        <v>35</v>
      </c>
      <c r="C20" s="26">
        <v>31</v>
      </c>
      <c r="D20" s="26">
        <v>31</v>
      </c>
      <c r="E20" s="26">
        <v>10</v>
      </c>
      <c r="F20" s="27">
        <f t="shared" si="1"/>
        <v>3.6909999999999998</v>
      </c>
      <c r="G20" s="26">
        <v>3.2909999999999999</v>
      </c>
      <c r="H20" s="26">
        <v>0.4</v>
      </c>
      <c r="I20" s="26">
        <v>0</v>
      </c>
      <c r="J20" s="28">
        <v>0.11</v>
      </c>
      <c r="K20" s="29">
        <v>1150</v>
      </c>
      <c r="L20" s="30">
        <f t="shared" si="5"/>
        <v>4669.1149999999989</v>
      </c>
      <c r="M20" s="30">
        <f t="shared" si="2"/>
        <v>1027.2052999999999</v>
      </c>
      <c r="N20" s="30">
        <f t="shared" si="3"/>
        <v>1120.5875999999996</v>
      </c>
      <c r="O20" s="31">
        <f t="shared" si="6"/>
        <v>68355.843599999978</v>
      </c>
      <c r="P20" s="30">
        <f t="shared" si="4"/>
        <v>69476.431199999992</v>
      </c>
    </row>
    <row r="21" spans="1:16" s="32" customFormat="1" ht="21.75" customHeight="1">
      <c r="A21" s="24">
        <v>12</v>
      </c>
      <c r="B21" s="35" t="s">
        <v>36</v>
      </c>
      <c r="C21" s="26">
        <v>45</v>
      </c>
      <c r="D21" s="26">
        <v>45</v>
      </c>
      <c r="E21" s="26">
        <v>22</v>
      </c>
      <c r="F21" s="27">
        <f t="shared" si="1"/>
        <v>3.3090000000000002</v>
      </c>
      <c r="G21" s="26">
        <v>2.9590000000000001</v>
      </c>
      <c r="H21" s="26">
        <v>0.35</v>
      </c>
      <c r="I21" s="26">
        <v>0</v>
      </c>
      <c r="J21" s="28">
        <v>0.13220000000000001</v>
      </c>
      <c r="K21" s="29">
        <v>1150</v>
      </c>
      <c r="L21" s="30">
        <f t="shared" si="5"/>
        <v>11067.479940000001</v>
      </c>
      <c r="M21" s="30">
        <f t="shared" si="2"/>
        <v>2434.8455868000001</v>
      </c>
      <c r="N21" s="30">
        <f t="shared" si="3"/>
        <v>2656.1951856000001</v>
      </c>
      <c r="O21" s="31">
        <f t="shared" si="6"/>
        <v>162027.90632160002</v>
      </c>
      <c r="P21" s="30">
        <f t="shared" si="4"/>
        <v>164684.10150720002</v>
      </c>
    </row>
    <row r="22" spans="1:16" s="32" customFormat="1">
      <c r="A22" s="24">
        <v>13</v>
      </c>
      <c r="B22" s="25" t="s">
        <v>37</v>
      </c>
      <c r="C22" s="26">
        <v>39</v>
      </c>
      <c r="D22" s="26">
        <v>39</v>
      </c>
      <c r="E22" s="26">
        <v>17</v>
      </c>
      <c r="F22" s="27">
        <f t="shared" si="1"/>
        <v>4.1400000000000006</v>
      </c>
      <c r="G22" s="26">
        <v>3.74</v>
      </c>
      <c r="H22" s="26">
        <v>0.4</v>
      </c>
      <c r="I22" s="26">
        <v>0</v>
      </c>
      <c r="J22" s="28">
        <v>7.0000000000000007E-2</v>
      </c>
      <c r="K22" s="29">
        <v>1150</v>
      </c>
      <c r="L22" s="30">
        <f t="shared" si="5"/>
        <v>5665.590000000002</v>
      </c>
      <c r="M22" s="30">
        <f t="shared" si="2"/>
        <v>1246.4298000000003</v>
      </c>
      <c r="N22" s="30">
        <f t="shared" si="3"/>
        <v>1359.7416000000005</v>
      </c>
      <c r="O22" s="31">
        <f t="shared" si="6"/>
        <v>82944.237600000022</v>
      </c>
      <c r="P22" s="30">
        <f t="shared" si="4"/>
        <v>84303.979200000031</v>
      </c>
    </row>
    <row r="23" spans="1:16" s="32" customFormat="1">
      <c r="A23" s="24">
        <v>14</v>
      </c>
      <c r="B23" s="25" t="s">
        <v>38</v>
      </c>
      <c r="C23" s="26">
        <v>37</v>
      </c>
      <c r="D23" s="26">
        <v>35</v>
      </c>
      <c r="E23" s="26">
        <v>9</v>
      </c>
      <c r="F23" s="27">
        <f t="shared" si="1"/>
        <v>3.0700000000000003</v>
      </c>
      <c r="G23" s="26">
        <v>2.89</v>
      </c>
      <c r="H23" s="26">
        <v>0.18</v>
      </c>
      <c r="I23" s="26">
        <v>0</v>
      </c>
      <c r="J23" s="28">
        <v>8.5599999999999996E-2</v>
      </c>
      <c r="K23" s="29">
        <v>1150</v>
      </c>
      <c r="L23" s="30">
        <f t="shared" si="5"/>
        <v>2719.8971999999999</v>
      </c>
      <c r="M23" s="30">
        <f t="shared" si="2"/>
        <v>598.37738400000001</v>
      </c>
      <c r="N23" s="30">
        <f t="shared" si="3"/>
        <v>652.77532799999994</v>
      </c>
      <c r="O23" s="31">
        <f t="shared" si="6"/>
        <v>39819.295008000001</v>
      </c>
      <c r="P23" s="30">
        <f t="shared" si="4"/>
        <v>40472.070336000004</v>
      </c>
    </row>
    <row r="24" spans="1:16" s="32" customFormat="1">
      <c r="A24" s="24">
        <v>15</v>
      </c>
      <c r="B24" s="34" t="s">
        <v>39</v>
      </c>
      <c r="C24" s="26">
        <v>32</v>
      </c>
      <c r="D24" s="26">
        <v>32</v>
      </c>
      <c r="E24" s="26">
        <v>19</v>
      </c>
      <c r="F24" s="27">
        <f t="shared" si="1"/>
        <v>3.46</v>
      </c>
      <c r="G24" s="26">
        <v>3.14</v>
      </c>
      <c r="H24" s="26">
        <v>0.32</v>
      </c>
      <c r="I24" s="26">
        <v>0</v>
      </c>
      <c r="J24" s="28">
        <v>9.2600000000000002E-2</v>
      </c>
      <c r="K24" s="29">
        <v>1150</v>
      </c>
      <c r="L24" s="30">
        <f t="shared" si="5"/>
        <v>7000.6525999999994</v>
      </c>
      <c r="M24" s="30">
        <f t="shared" si="2"/>
        <v>1540.1435719999999</v>
      </c>
      <c r="N24" s="30">
        <f t="shared" si="3"/>
        <v>1680.1566239999997</v>
      </c>
      <c r="O24" s="31">
        <f t="shared" si="6"/>
        <v>102489.55406399998</v>
      </c>
      <c r="P24" s="30">
        <f t="shared" si="4"/>
        <v>104169.71068799999</v>
      </c>
    </row>
    <row r="25" spans="1:16" s="32" customFormat="1">
      <c r="A25" s="24">
        <v>16</v>
      </c>
      <c r="B25" s="25" t="s">
        <v>40</v>
      </c>
      <c r="C25" s="26">
        <v>13</v>
      </c>
      <c r="D25" s="26">
        <v>13</v>
      </c>
      <c r="E25" s="26">
        <v>9</v>
      </c>
      <c r="F25" s="27">
        <f t="shared" si="1"/>
        <v>6.1169999999999991</v>
      </c>
      <c r="G25" s="26">
        <v>2.9129999999999998</v>
      </c>
      <c r="H25" s="26">
        <v>0.09</v>
      </c>
      <c r="I25" s="26">
        <v>3.1139999999999999</v>
      </c>
      <c r="J25" s="28">
        <v>9.1999999999999998E-2</v>
      </c>
      <c r="K25" s="29">
        <v>1150</v>
      </c>
      <c r="L25" s="30">
        <f t="shared" si="5"/>
        <v>5824.607399999999</v>
      </c>
      <c r="M25" s="30">
        <f t="shared" si="2"/>
        <v>1281.4136279999998</v>
      </c>
      <c r="N25" s="30">
        <f t="shared" si="3"/>
        <v>1397.9057759999996</v>
      </c>
      <c r="O25" s="31">
        <f t="shared" si="6"/>
        <v>85272.25233599999</v>
      </c>
      <c r="P25" s="30">
        <f t="shared" si="4"/>
        <v>86670.158111999976</v>
      </c>
    </row>
    <row r="26" spans="1:16" s="32" customFormat="1">
      <c r="A26" s="24">
        <v>17</v>
      </c>
      <c r="B26" s="25" t="s">
        <v>41</v>
      </c>
      <c r="C26" s="26">
        <v>17</v>
      </c>
      <c r="D26" s="26">
        <v>17</v>
      </c>
      <c r="E26" s="26">
        <v>9</v>
      </c>
      <c r="F26" s="27">
        <f t="shared" si="1"/>
        <v>3.4539999999999997</v>
      </c>
      <c r="G26" s="26">
        <v>3.2509999999999999</v>
      </c>
      <c r="H26" s="26">
        <v>0.11700000000000001</v>
      </c>
      <c r="I26" s="26">
        <v>8.5999999999999993E-2</v>
      </c>
      <c r="J26" s="28">
        <v>0.17119999999999999</v>
      </c>
      <c r="K26" s="29">
        <v>1150</v>
      </c>
      <c r="L26" s="30">
        <f t="shared" si="5"/>
        <v>6120.2116799999994</v>
      </c>
      <c r="M26" s="30">
        <f t="shared" si="2"/>
        <v>1346.4465696</v>
      </c>
      <c r="N26" s="30">
        <f t="shared" si="3"/>
        <v>1468.8508031999997</v>
      </c>
      <c r="O26" s="31">
        <f t="shared" si="6"/>
        <v>89599.898995199997</v>
      </c>
      <c r="P26" s="30">
        <f t="shared" si="4"/>
        <v>91068.749798399993</v>
      </c>
    </row>
    <row r="27" spans="1:16" s="32" customFormat="1">
      <c r="A27" s="24">
        <v>18</v>
      </c>
      <c r="B27" s="25" t="s">
        <v>42</v>
      </c>
      <c r="C27" s="26">
        <v>15</v>
      </c>
      <c r="D27" s="26">
        <v>15</v>
      </c>
      <c r="E27" s="26">
        <v>11</v>
      </c>
      <c r="F27" s="27">
        <f t="shared" si="1"/>
        <v>5.0199999999999996</v>
      </c>
      <c r="G27" s="26">
        <v>3.99</v>
      </c>
      <c r="H27" s="26">
        <v>0.27</v>
      </c>
      <c r="I27" s="26">
        <v>0.76</v>
      </c>
      <c r="J27" s="28">
        <v>0.19</v>
      </c>
      <c r="K27" s="29">
        <v>1150</v>
      </c>
      <c r="L27" s="30">
        <f t="shared" si="5"/>
        <v>12065.57</v>
      </c>
      <c r="M27" s="30">
        <f t="shared" si="2"/>
        <v>2654.4254000000001</v>
      </c>
      <c r="N27" s="30">
        <f t="shared" si="3"/>
        <v>2895.7367999999997</v>
      </c>
      <c r="O27" s="31">
        <f t="shared" si="6"/>
        <v>176639.9448</v>
      </c>
      <c r="P27" s="30">
        <f t="shared" si="4"/>
        <v>179535.68159999998</v>
      </c>
    </row>
    <row r="28" spans="1:16" s="32" customFormat="1">
      <c r="A28" s="24">
        <v>19</v>
      </c>
      <c r="B28" s="25" t="s">
        <v>43</v>
      </c>
      <c r="C28" s="26">
        <v>34</v>
      </c>
      <c r="D28" s="26">
        <v>31</v>
      </c>
      <c r="E28" s="26">
        <v>11</v>
      </c>
      <c r="F28" s="27">
        <f t="shared" si="1"/>
        <v>4.1850000000000005</v>
      </c>
      <c r="G28" s="26">
        <v>3.47</v>
      </c>
      <c r="H28" s="26">
        <v>0.35</v>
      </c>
      <c r="I28" s="26">
        <v>0.36499999999999999</v>
      </c>
      <c r="J28" s="28">
        <v>0.14000000000000001</v>
      </c>
      <c r="K28" s="29">
        <v>1150</v>
      </c>
      <c r="L28" s="30">
        <f t="shared" si="5"/>
        <v>7411.635000000002</v>
      </c>
      <c r="M28" s="30">
        <f t="shared" si="2"/>
        <v>1630.5597000000005</v>
      </c>
      <c r="N28" s="30">
        <f t="shared" si="3"/>
        <v>1778.7924000000005</v>
      </c>
      <c r="O28" s="31">
        <f t="shared" si="6"/>
        <v>108506.33640000003</v>
      </c>
      <c r="P28" s="30">
        <f t="shared" si="4"/>
        <v>110285.12880000003</v>
      </c>
    </row>
    <row r="29" spans="1:16" s="32" customFormat="1">
      <c r="A29" s="24">
        <v>20</v>
      </c>
      <c r="B29" s="25" t="s">
        <v>44</v>
      </c>
      <c r="C29" s="26">
        <v>34</v>
      </c>
      <c r="D29" s="26">
        <v>34</v>
      </c>
      <c r="E29" s="26">
        <v>8</v>
      </c>
      <c r="F29" s="27">
        <f t="shared" si="1"/>
        <v>3.57</v>
      </c>
      <c r="G29" s="26">
        <v>3.5</v>
      </c>
      <c r="H29" s="26">
        <v>7.0000000000000007E-2</v>
      </c>
      <c r="I29" s="26">
        <v>0</v>
      </c>
      <c r="J29" s="28">
        <v>0.13</v>
      </c>
      <c r="K29" s="29">
        <v>1150</v>
      </c>
      <c r="L29" s="30">
        <f t="shared" si="5"/>
        <v>4269.72</v>
      </c>
      <c r="M29" s="30">
        <f t="shared" si="2"/>
        <v>939.33840000000009</v>
      </c>
      <c r="N29" s="30">
        <f t="shared" si="3"/>
        <v>1024.7328</v>
      </c>
      <c r="O29" s="31">
        <f t="shared" si="6"/>
        <v>62508.700799999999</v>
      </c>
      <c r="P29" s="30">
        <f t="shared" si="4"/>
        <v>63533.433600000004</v>
      </c>
    </row>
    <row r="30" spans="1:16" s="32" customFormat="1">
      <c r="A30" s="24">
        <v>21</v>
      </c>
      <c r="B30" s="25" t="s">
        <v>45</v>
      </c>
      <c r="C30" s="26">
        <v>27</v>
      </c>
      <c r="D30" s="26">
        <v>27</v>
      </c>
      <c r="E30" s="26">
        <v>10</v>
      </c>
      <c r="F30" s="27">
        <f t="shared" si="1"/>
        <v>3.133</v>
      </c>
      <c r="G30" s="26">
        <v>2.883</v>
      </c>
      <c r="H30" s="26">
        <v>0.25</v>
      </c>
      <c r="I30" s="26">
        <v>0</v>
      </c>
      <c r="J30" s="28">
        <v>9.2499999999999999E-2</v>
      </c>
      <c r="K30" s="29">
        <v>1150</v>
      </c>
      <c r="L30" s="30">
        <f t="shared" si="5"/>
        <v>3332.7287499999998</v>
      </c>
      <c r="M30" s="30">
        <f t="shared" si="2"/>
        <v>733.20032499999991</v>
      </c>
      <c r="N30" s="30">
        <f t="shared" si="3"/>
        <v>799.85489999999993</v>
      </c>
      <c r="O30" s="31">
        <f t="shared" si="6"/>
        <v>48791.148899999993</v>
      </c>
      <c r="P30" s="30">
        <f t="shared" si="4"/>
        <v>49591.003799999991</v>
      </c>
    </row>
    <row r="31" spans="1:16" s="32" customFormat="1">
      <c r="A31" s="24">
        <v>22</v>
      </c>
      <c r="B31" s="25" t="s">
        <v>46</v>
      </c>
      <c r="C31" s="26">
        <v>54</v>
      </c>
      <c r="D31" s="26">
        <v>31</v>
      </c>
      <c r="E31" s="26">
        <v>10</v>
      </c>
      <c r="F31" s="27">
        <f t="shared" si="1"/>
        <v>3.4499999999999997</v>
      </c>
      <c r="G31" s="26">
        <v>3.13</v>
      </c>
      <c r="H31" s="26">
        <v>0.32</v>
      </c>
      <c r="I31" s="26">
        <v>0</v>
      </c>
      <c r="J31" s="28">
        <v>0.10299999999999999</v>
      </c>
      <c r="K31" s="29">
        <v>1150</v>
      </c>
      <c r="L31" s="30">
        <f t="shared" si="5"/>
        <v>4086.5249999999996</v>
      </c>
      <c r="M31" s="30">
        <f t="shared" si="2"/>
        <v>899.03549999999996</v>
      </c>
      <c r="N31" s="30">
        <f t="shared" si="3"/>
        <v>980.76599999999985</v>
      </c>
      <c r="O31" s="31">
        <f t="shared" si="6"/>
        <v>59826.725999999995</v>
      </c>
      <c r="P31" s="30">
        <f t="shared" si="4"/>
        <v>60807.491999999991</v>
      </c>
    </row>
    <row r="32" spans="1:16" s="42" customFormat="1">
      <c r="A32" s="37" t="s">
        <v>47</v>
      </c>
      <c r="B32" s="37"/>
      <c r="C32" s="38">
        <f>SUM(C33:C59)</f>
        <v>1450</v>
      </c>
      <c r="D32" s="38">
        <f t="shared" ref="D32:P32" si="7">SUM(D33:D59)</f>
        <v>1419</v>
      </c>
      <c r="E32" s="38">
        <f t="shared" si="7"/>
        <v>635</v>
      </c>
      <c r="F32" s="39">
        <f t="shared" si="7"/>
        <v>127.19772112044816</v>
      </c>
      <c r="G32" s="39">
        <f t="shared" si="7"/>
        <v>104.51408921568628</v>
      </c>
      <c r="H32" s="39">
        <f t="shared" si="7"/>
        <v>12.505261904761905</v>
      </c>
      <c r="I32" s="39">
        <f t="shared" si="7"/>
        <v>10.178369999999999</v>
      </c>
      <c r="J32" s="40">
        <f t="shared" si="7"/>
        <v>4.9732529411764705</v>
      </c>
      <c r="K32" s="38">
        <v>1150</v>
      </c>
      <c r="L32" s="41">
        <f t="shared" si="7"/>
        <v>619543.8805680169</v>
      </c>
      <c r="M32" s="41">
        <f t="shared" si="7"/>
        <v>136299.65372496369</v>
      </c>
      <c r="N32" s="41">
        <f t="shared" si="7"/>
        <v>148690.53133632406</v>
      </c>
      <c r="O32" s="41">
        <f t="shared" si="7"/>
        <v>9070122.4115157686</v>
      </c>
      <c r="P32" s="41">
        <f t="shared" si="7"/>
        <v>9218812.9428520892</v>
      </c>
    </row>
    <row r="33" spans="1:16" s="32" customFormat="1">
      <c r="A33" s="24">
        <v>1</v>
      </c>
      <c r="B33" s="25" t="s">
        <v>48</v>
      </c>
      <c r="C33" s="26">
        <v>86</v>
      </c>
      <c r="D33" s="26">
        <v>86</v>
      </c>
      <c r="E33" s="26">
        <v>48</v>
      </c>
      <c r="F33" s="27">
        <f t="shared" si="1"/>
        <v>5.9960000000000004</v>
      </c>
      <c r="G33" s="26">
        <v>3.83</v>
      </c>
      <c r="H33" s="26">
        <v>1.0660000000000001</v>
      </c>
      <c r="I33" s="26">
        <v>1.1000000000000001</v>
      </c>
      <c r="J33" s="28">
        <v>0.12870000000000001</v>
      </c>
      <c r="K33" s="29">
        <v>1150</v>
      </c>
      <c r="L33" s="30">
        <f t="shared" si="5"/>
        <v>42597.02304</v>
      </c>
      <c r="M33" s="30">
        <f t="shared" si="2"/>
        <v>9371.3450687999994</v>
      </c>
      <c r="N33" s="30">
        <f t="shared" si="3"/>
        <v>10223.2855296</v>
      </c>
      <c r="O33" s="31">
        <f t="shared" si="6"/>
        <v>623620.41730560001</v>
      </c>
      <c r="P33" s="30">
        <f t="shared" si="4"/>
        <v>633843.70283520001</v>
      </c>
    </row>
    <row r="34" spans="1:16" s="32" customFormat="1">
      <c r="A34" s="24">
        <v>2</v>
      </c>
      <c r="B34" s="34" t="s">
        <v>49</v>
      </c>
      <c r="C34" s="26">
        <v>65</v>
      </c>
      <c r="D34" s="26">
        <v>57</v>
      </c>
      <c r="E34" s="26">
        <v>31</v>
      </c>
      <c r="F34" s="27">
        <v>4.7102000000000004</v>
      </c>
      <c r="G34" s="26">
        <v>4.0957999999999997</v>
      </c>
      <c r="H34" s="26">
        <v>0.2777</v>
      </c>
      <c r="I34" s="26">
        <v>0.3367</v>
      </c>
      <c r="J34" s="28">
        <v>0.2132</v>
      </c>
      <c r="K34" s="29">
        <v>1150</v>
      </c>
      <c r="L34" s="30">
        <f>E34*F34*J34*K34</f>
        <v>35800.251916000008</v>
      </c>
      <c r="M34" s="30">
        <f>L34*22%</f>
        <v>7876.0554215200018</v>
      </c>
      <c r="N34" s="30">
        <f t="shared" si="3"/>
        <v>8592.0604598400023</v>
      </c>
      <c r="O34" s="31">
        <f>(L34+M34)*12</f>
        <v>524115.68805024016</v>
      </c>
      <c r="P34" s="30">
        <f t="shared" si="4"/>
        <v>532707.74851008016</v>
      </c>
    </row>
    <row r="35" spans="1:16" s="32" customFormat="1" ht="22.5" customHeight="1">
      <c r="A35" s="24">
        <v>3</v>
      </c>
      <c r="B35" s="35" t="s">
        <v>50</v>
      </c>
      <c r="C35" s="26">
        <v>56</v>
      </c>
      <c r="D35" s="26">
        <v>55</v>
      </c>
      <c r="E35" s="26">
        <v>31</v>
      </c>
      <c r="F35" s="27">
        <f t="shared" si="1"/>
        <v>5.061700000000001</v>
      </c>
      <c r="G35" s="26">
        <v>4.3070000000000004</v>
      </c>
      <c r="H35" s="26">
        <v>0.25900000000000001</v>
      </c>
      <c r="I35" s="26">
        <v>0.49569999999999997</v>
      </c>
      <c r="J35" s="28">
        <v>0.22</v>
      </c>
      <c r="K35" s="29">
        <v>1150</v>
      </c>
      <c r="L35" s="30">
        <f t="shared" si="5"/>
        <v>39698.913100000012</v>
      </c>
      <c r="M35" s="30">
        <f t="shared" si="2"/>
        <v>8733.7608820000023</v>
      </c>
      <c r="N35" s="30">
        <f t="shared" si="3"/>
        <v>9527.7391440000029</v>
      </c>
      <c r="O35" s="31">
        <f t="shared" si="6"/>
        <v>581192.08778400021</v>
      </c>
      <c r="P35" s="30">
        <f t="shared" si="4"/>
        <v>590719.8269280002</v>
      </c>
    </row>
    <row r="36" spans="1:16" s="32" customFormat="1">
      <c r="A36" s="24">
        <v>4</v>
      </c>
      <c r="B36" s="25" t="s">
        <v>51</v>
      </c>
      <c r="C36" s="26">
        <v>47</v>
      </c>
      <c r="D36" s="26">
        <v>47</v>
      </c>
      <c r="E36" s="26">
        <v>20</v>
      </c>
      <c r="F36" s="27">
        <f t="shared" si="1"/>
        <v>4.3324999999999996</v>
      </c>
      <c r="G36" s="26">
        <v>4.1959999999999997</v>
      </c>
      <c r="H36" s="26">
        <v>0.1225</v>
      </c>
      <c r="I36" s="26">
        <v>1.4E-2</v>
      </c>
      <c r="J36" s="28">
        <v>0.21049999999999999</v>
      </c>
      <c r="K36" s="29">
        <v>1150</v>
      </c>
      <c r="L36" s="30">
        <f t="shared" si="5"/>
        <v>20975.798749999994</v>
      </c>
      <c r="M36" s="30">
        <f t="shared" si="2"/>
        <v>4614.6757249999991</v>
      </c>
      <c r="N36" s="30">
        <f t="shared" si="3"/>
        <v>5034.1916999999985</v>
      </c>
      <c r="O36" s="31">
        <f t="shared" si="6"/>
        <v>307085.69369999995</v>
      </c>
      <c r="P36" s="30">
        <f t="shared" si="4"/>
        <v>312119.88539999991</v>
      </c>
    </row>
    <row r="37" spans="1:16" s="32" customFormat="1">
      <c r="A37" s="24">
        <v>5</v>
      </c>
      <c r="B37" s="25" t="s">
        <v>52</v>
      </c>
      <c r="C37" s="26">
        <v>62</v>
      </c>
      <c r="D37" s="26">
        <v>74</v>
      </c>
      <c r="E37" s="26">
        <v>40</v>
      </c>
      <c r="F37" s="27">
        <f t="shared" si="1"/>
        <v>4.7149999999999999</v>
      </c>
      <c r="G37" s="26">
        <v>4.0190000000000001</v>
      </c>
      <c r="H37" s="26">
        <v>0.433</v>
      </c>
      <c r="I37" s="26">
        <v>0.26300000000000001</v>
      </c>
      <c r="J37" s="28">
        <v>0.20399999999999999</v>
      </c>
      <c r="K37" s="29">
        <v>1150</v>
      </c>
      <c r="L37" s="30">
        <f t="shared" si="5"/>
        <v>44245.56</v>
      </c>
      <c r="M37" s="30">
        <f t="shared" si="2"/>
        <v>9734.0231999999996</v>
      </c>
      <c r="N37" s="30">
        <f t="shared" si="3"/>
        <v>10618.934399999998</v>
      </c>
      <c r="O37" s="31">
        <f t="shared" si="6"/>
        <v>647754.99839999992</v>
      </c>
      <c r="P37" s="30">
        <f t="shared" si="4"/>
        <v>658373.93279999995</v>
      </c>
    </row>
    <row r="38" spans="1:16" s="32" customFormat="1">
      <c r="A38" s="24">
        <v>6</v>
      </c>
      <c r="B38" s="25" t="s">
        <v>53</v>
      </c>
      <c r="C38" s="26">
        <v>27</v>
      </c>
      <c r="D38" s="26">
        <v>29</v>
      </c>
      <c r="E38" s="26">
        <v>16</v>
      </c>
      <c r="F38" s="27">
        <v>5.2012499999999999</v>
      </c>
      <c r="G38" s="27">
        <v>3.8512499999999998</v>
      </c>
      <c r="H38" s="26">
        <v>1.35</v>
      </c>
      <c r="I38" s="26"/>
      <c r="J38" s="28">
        <v>0.19359999999999999</v>
      </c>
      <c r="K38" s="29">
        <v>1150</v>
      </c>
      <c r="L38" s="30">
        <v>18528.1008</v>
      </c>
      <c r="M38" s="30">
        <v>4076.1821760000003</v>
      </c>
      <c r="N38" s="30">
        <f t="shared" si="3"/>
        <v>4446.7441920000001</v>
      </c>
      <c r="O38" s="31">
        <v>271251.39571200003</v>
      </c>
      <c r="P38" s="30">
        <f t="shared" si="4"/>
        <v>275698.13990399998</v>
      </c>
    </row>
    <row r="39" spans="1:16" s="32" customFormat="1" ht="24">
      <c r="A39" s="24">
        <v>7</v>
      </c>
      <c r="B39" s="33" t="s">
        <v>54</v>
      </c>
      <c r="C39" s="26">
        <v>59</v>
      </c>
      <c r="D39" s="26">
        <v>59</v>
      </c>
      <c r="E39" s="26">
        <v>25</v>
      </c>
      <c r="F39" s="27">
        <f t="shared" si="1"/>
        <v>4.6239999999999997</v>
      </c>
      <c r="G39" s="26">
        <v>4.4800000000000004</v>
      </c>
      <c r="H39" s="26">
        <v>0.1</v>
      </c>
      <c r="I39" s="26">
        <v>4.3999999999999997E-2</v>
      </c>
      <c r="J39" s="28">
        <v>0.23</v>
      </c>
      <c r="K39" s="29">
        <v>1150</v>
      </c>
      <c r="L39" s="30">
        <f t="shared" si="5"/>
        <v>30576.2</v>
      </c>
      <c r="M39" s="30">
        <f t="shared" si="2"/>
        <v>6726.7640000000001</v>
      </c>
      <c r="N39" s="30">
        <f t="shared" si="3"/>
        <v>7338.2879999999996</v>
      </c>
      <c r="O39" s="31">
        <f t="shared" si="6"/>
        <v>447635.56799999997</v>
      </c>
      <c r="P39" s="30">
        <f t="shared" si="4"/>
        <v>454973.85599999997</v>
      </c>
    </row>
    <row r="40" spans="1:16" s="32" customFormat="1" ht="24">
      <c r="A40" s="24">
        <v>8</v>
      </c>
      <c r="B40" s="35" t="s">
        <v>55</v>
      </c>
      <c r="C40" s="26">
        <v>39</v>
      </c>
      <c r="D40" s="26">
        <v>39</v>
      </c>
      <c r="E40" s="26">
        <v>17</v>
      </c>
      <c r="F40" s="27">
        <v>3.8899999999999997</v>
      </c>
      <c r="G40" s="26">
        <v>3.8</v>
      </c>
      <c r="H40" s="26">
        <v>0.09</v>
      </c>
      <c r="I40" s="26"/>
      <c r="J40" s="28">
        <v>0.17799999999999999</v>
      </c>
      <c r="K40" s="29">
        <v>1150</v>
      </c>
      <c r="L40" s="30">
        <f>E40*F40*J40*K40</f>
        <v>13536.811</v>
      </c>
      <c r="M40" s="30">
        <f>L40*22%</f>
        <v>2978.0984199999998</v>
      </c>
      <c r="N40" s="30">
        <f t="shared" si="3"/>
        <v>3248.8346399999996</v>
      </c>
      <c r="O40" s="31">
        <f>(L40+M40)*12</f>
        <v>198178.91304000001</v>
      </c>
      <c r="P40" s="30">
        <f t="shared" si="4"/>
        <v>201427.74767999997</v>
      </c>
    </row>
    <row r="41" spans="1:16" s="32" customFormat="1">
      <c r="A41" s="24">
        <v>9</v>
      </c>
      <c r="B41" s="25" t="s">
        <v>56</v>
      </c>
      <c r="C41" s="26">
        <v>49</v>
      </c>
      <c r="D41" s="26">
        <v>44</v>
      </c>
      <c r="E41" s="26">
        <v>19</v>
      </c>
      <c r="F41" s="27">
        <f t="shared" si="1"/>
        <v>4.1429999999999998</v>
      </c>
      <c r="G41" s="26">
        <v>3.698</v>
      </c>
      <c r="H41" s="26">
        <v>0.27800000000000002</v>
      </c>
      <c r="I41" s="26">
        <v>0.16700000000000001</v>
      </c>
      <c r="J41" s="28">
        <v>0.19109999999999999</v>
      </c>
      <c r="K41" s="29">
        <v>1150</v>
      </c>
      <c r="L41" s="30">
        <f t="shared" si="5"/>
        <v>17299.241504999998</v>
      </c>
      <c r="M41" s="30">
        <f t="shared" si="2"/>
        <v>3805.8331310999997</v>
      </c>
      <c r="N41" s="30">
        <f t="shared" si="3"/>
        <v>4151.8179611999994</v>
      </c>
      <c r="O41" s="31">
        <f t="shared" si="6"/>
        <v>253260.89563319998</v>
      </c>
      <c r="P41" s="30">
        <f t="shared" si="4"/>
        <v>257412.71359439997</v>
      </c>
    </row>
    <row r="42" spans="1:16" s="32" customFormat="1">
      <c r="A42" s="24">
        <v>10</v>
      </c>
      <c r="B42" s="25" t="s">
        <v>57</v>
      </c>
      <c r="C42" s="26">
        <v>64</v>
      </c>
      <c r="D42" s="26">
        <v>63</v>
      </c>
      <c r="E42" s="26">
        <v>30</v>
      </c>
      <c r="F42" s="27">
        <v>3.7293333333333338</v>
      </c>
      <c r="G42" s="26">
        <v>3.22</v>
      </c>
      <c r="H42" s="26">
        <v>0.10333333333333333</v>
      </c>
      <c r="I42" s="26">
        <v>0.40600000000000003</v>
      </c>
      <c r="J42" s="28">
        <v>0.1973</v>
      </c>
      <c r="K42" s="29">
        <v>1150</v>
      </c>
      <c r="L42" s="30">
        <v>25385.012600000002</v>
      </c>
      <c r="M42" s="30">
        <v>5584.7027720000006</v>
      </c>
      <c r="N42" s="30">
        <f t="shared" si="3"/>
        <v>6092.4030240000002</v>
      </c>
      <c r="O42" s="31">
        <v>371636.58446400001</v>
      </c>
      <c r="P42" s="30">
        <f t="shared" si="4"/>
        <v>377728.98748800001</v>
      </c>
    </row>
    <row r="43" spans="1:16" s="32" customFormat="1">
      <c r="A43" s="24">
        <v>11</v>
      </c>
      <c r="B43" s="25" t="s">
        <v>58</v>
      </c>
      <c r="C43" s="26">
        <v>56</v>
      </c>
      <c r="D43" s="26">
        <v>56</v>
      </c>
      <c r="E43" s="26">
        <v>33</v>
      </c>
      <c r="F43" s="27">
        <f t="shared" si="1"/>
        <v>4.6710000000000003</v>
      </c>
      <c r="G43" s="26">
        <v>4.101</v>
      </c>
      <c r="H43" s="26">
        <v>0.245</v>
      </c>
      <c r="I43" s="26">
        <v>0.32500000000000001</v>
      </c>
      <c r="J43" s="28">
        <v>0.19800000000000001</v>
      </c>
      <c r="K43" s="29">
        <v>1150</v>
      </c>
      <c r="L43" s="30">
        <f t="shared" si="5"/>
        <v>35098.361100000002</v>
      </c>
      <c r="M43" s="30">
        <f t="shared" si="2"/>
        <v>7721.6394420000006</v>
      </c>
      <c r="N43" s="30">
        <f t="shared" si="3"/>
        <v>8423.6066640000008</v>
      </c>
      <c r="O43" s="31">
        <f t="shared" si="6"/>
        <v>513840.00650400005</v>
      </c>
      <c r="P43" s="30">
        <f t="shared" si="4"/>
        <v>522263.61316800001</v>
      </c>
    </row>
    <row r="44" spans="1:16" s="32" customFormat="1">
      <c r="A44" s="24">
        <v>12</v>
      </c>
      <c r="B44" s="25" t="s">
        <v>59</v>
      </c>
      <c r="C44" s="26">
        <v>85</v>
      </c>
      <c r="D44" s="26">
        <v>85</v>
      </c>
      <c r="E44" s="26">
        <v>35</v>
      </c>
      <c r="F44" s="27">
        <f t="shared" si="1"/>
        <v>4.1899999999999995</v>
      </c>
      <c r="G44" s="26">
        <v>4.0999999999999996</v>
      </c>
      <c r="H44" s="26">
        <v>0.09</v>
      </c>
      <c r="I44" s="26">
        <v>0</v>
      </c>
      <c r="J44" s="28">
        <v>0.19500000000000001</v>
      </c>
      <c r="K44" s="29">
        <v>1150</v>
      </c>
      <c r="L44" s="30">
        <f t="shared" si="5"/>
        <v>32886.262499999997</v>
      </c>
      <c r="M44" s="30">
        <f t="shared" si="2"/>
        <v>7234.9777499999991</v>
      </c>
      <c r="N44" s="30">
        <f t="shared" si="3"/>
        <v>7892.7029999999986</v>
      </c>
      <c r="O44" s="31">
        <f t="shared" si="6"/>
        <v>481454.88299999991</v>
      </c>
      <c r="P44" s="30">
        <f t="shared" si="4"/>
        <v>489347.58600000001</v>
      </c>
    </row>
    <row r="45" spans="1:16" s="32" customFormat="1">
      <c r="A45" s="24">
        <v>13</v>
      </c>
      <c r="B45" s="25" t="s">
        <v>60</v>
      </c>
      <c r="C45" s="26">
        <v>58</v>
      </c>
      <c r="D45" s="26">
        <v>58</v>
      </c>
      <c r="E45" s="26">
        <v>21</v>
      </c>
      <c r="F45" s="27">
        <f t="shared" si="1"/>
        <v>4.1130000000000004</v>
      </c>
      <c r="G45" s="26">
        <v>2.5979999999999999</v>
      </c>
      <c r="H45" s="26">
        <v>0.83299999999999996</v>
      </c>
      <c r="I45" s="26">
        <v>0.68200000000000005</v>
      </c>
      <c r="J45" s="28">
        <v>0.124</v>
      </c>
      <c r="K45" s="29">
        <v>1150</v>
      </c>
      <c r="L45" s="30">
        <f t="shared" si="5"/>
        <v>12316.7898</v>
      </c>
      <c r="M45" s="30">
        <f t="shared" si="2"/>
        <v>2709.6937560000001</v>
      </c>
      <c r="N45" s="30">
        <f t="shared" si="3"/>
        <v>2956.029552</v>
      </c>
      <c r="O45" s="31">
        <f t="shared" si="6"/>
        <v>180317.80267200002</v>
      </c>
      <c r="P45" s="30">
        <f t="shared" si="4"/>
        <v>183273.83222400001</v>
      </c>
    </row>
    <row r="46" spans="1:16" s="32" customFormat="1">
      <c r="A46" s="24">
        <v>14</v>
      </c>
      <c r="B46" s="25" t="s">
        <v>61</v>
      </c>
      <c r="C46" s="26">
        <v>25</v>
      </c>
      <c r="D46" s="26">
        <v>25</v>
      </c>
      <c r="E46" s="26">
        <v>11</v>
      </c>
      <c r="F46" s="27">
        <f t="shared" si="1"/>
        <v>4.1900000000000004</v>
      </c>
      <c r="G46" s="26">
        <v>3.73</v>
      </c>
      <c r="H46" s="26">
        <v>0.08</v>
      </c>
      <c r="I46" s="26">
        <v>0.38</v>
      </c>
      <c r="J46" s="28">
        <v>0.1636</v>
      </c>
      <c r="K46" s="29">
        <v>1150</v>
      </c>
      <c r="L46" s="30">
        <f t="shared" si="5"/>
        <v>8671.3726000000006</v>
      </c>
      <c r="M46" s="30">
        <f t="shared" si="2"/>
        <v>1907.7019720000001</v>
      </c>
      <c r="N46" s="30">
        <f t="shared" si="3"/>
        <v>2081.1294240000002</v>
      </c>
      <c r="O46" s="31">
        <f t="shared" si="6"/>
        <v>126948.89486400002</v>
      </c>
      <c r="P46" s="30">
        <f t="shared" si="4"/>
        <v>129030.02428800002</v>
      </c>
    </row>
    <row r="47" spans="1:16" s="32" customFormat="1">
      <c r="A47" s="24">
        <v>15</v>
      </c>
      <c r="B47" s="43" t="s">
        <v>62</v>
      </c>
      <c r="C47" s="26">
        <v>30</v>
      </c>
      <c r="D47" s="26">
        <v>26</v>
      </c>
      <c r="E47" s="26">
        <v>15</v>
      </c>
      <c r="F47" s="27">
        <v>5.4247619047619047</v>
      </c>
      <c r="G47" s="26">
        <v>4.9093333333333335</v>
      </c>
      <c r="H47" s="26">
        <v>0.27142857142857141</v>
      </c>
      <c r="I47" s="26">
        <v>0.24399999999999999</v>
      </c>
      <c r="J47" s="28">
        <v>0.13</v>
      </c>
      <c r="K47" s="29">
        <v>1150</v>
      </c>
      <c r="L47" s="30">
        <f>E47*F47*J47*K47</f>
        <v>12165.028571428571</v>
      </c>
      <c r="M47" s="30">
        <f>L47*22%</f>
        <v>2676.3062857142854</v>
      </c>
      <c r="N47" s="30">
        <f t="shared" si="3"/>
        <v>2919.6068571428568</v>
      </c>
      <c r="O47" s="31">
        <f>(L47+M47)*12</f>
        <v>178096.01828571426</v>
      </c>
      <c r="P47" s="30">
        <f t="shared" si="4"/>
        <v>181015.62514285714</v>
      </c>
    </row>
    <row r="48" spans="1:16" s="32" customFormat="1">
      <c r="A48" s="24">
        <v>16</v>
      </c>
      <c r="B48" s="25" t="s">
        <v>63</v>
      </c>
      <c r="C48" s="26">
        <v>34</v>
      </c>
      <c r="D48" s="26">
        <v>34</v>
      </c>
      <c r="E48" s="26">
        <v>17</v>
      </c>
      <c r="F48" s="27">
        <f t="shared" si="1"/>
        <v>5.2819999999999991</v>
      </c>
      <c r="G48" s="26">
        <v>4.1639999999999997</v>
      </c>
      <c r="H48" s="26">
        <v>0.23799999999999999</v>
      </c>
      <c r="I48" s="26">
        <v>0.88</v>
      </c>
      <c r="J48" s="28">
        <v>0.2</v>
      </c>
      <c r="K48" s="29">
        <v>1150</v>
      </c>
      <c r="L48" s="30">
        <f t="shared" si="5"/>
        <v>20652.619999999995</v>
      </c>
      <c r="M48" s="30">
        <f t="shared" si="2"/>
        <v>4543.576399999999</v>
      </c>
      <c r="N48" s="30">
        <f t="shared" si="3"/>
        <v>4956.6287999999986</v>
      </c>
      <c r="O48" s="31">
        <f t="shared" si="6"/>
        <v>302354.35679999995</v>
      </c>
      <c r="P48" s="30">
        <f t="shared" si="4"/>
        <v>307310.9855999999</v>
      </c>
    </row>
    <row r="49" spans="1:16" s="32" customFormat="1">
      <c r="A49" s="24">
        <v>17</v>
      </c>
      <c r="B49" s="25" t="s">
        <v>64</v>
      </c>
      <c r="C49" s="26">
        <v>23</v>
      </c>
      <c r="D49" s="26">
        <v>23</v>
      </c>
      <c r="E49" s="26">
        <v>10</v>
      </c>
      <c r="F49" s="27">
        <f t="shared" si="1"/>
        <v>4.63</v>
      </c>
      <c r="G49" s="26">
        <v>4.4290000000000003</v>
      </c>
      <c r="H49" s="26">
        <v>0.156</v>
      </c>
      <c r="I49" s="26">
        <v>4.4999999999999998E-2</v>
      </c>
      <c r="J49" s="28">
        <v>0.19500000000000001</v>
      </c>
      <c r="K49" s="29">
        <v>1150</v>
      </c>
      <c r="L49" s="30">
        <f>E49*F49*J49*K49</f>
        <v>10382.775</v>
      </c>
      <c r="M49" s="30">
        <f>L49*22%</f>
        <v>2284.2105000000001</v>
      </c>
      <c r="N49" s="30">
        <f t="shared" si="3"/>
        <v>2491.866</v>
      </c>
      <c r="O49" s="31">
        <f>(L49+M49)*12</f>
        <v>152003.826</v>
      </c>
      <c r="P49" s="30">
        <f t="shared" si="4"/>
        <v>154495.69199999998</v>
      </c>
    </row>
    <row r="50" spans="1:16" s="32" customFormat="1">
      <c r="A50" s="24">
        <v>18</v>
      </c>
      <c r="B50" s="25" t="s">
        <v>65</v>
      </c>
      <c r="C50" s="26">
        <v>42</v>
      </c>
      <c r="D50" s="26">
        <v>52</v>
      </c>
      <c r="E50" s="26">
        <v>15</v>
      </c>
      <c r="F50" s="27">
        <f t="shared" si="1"/>
        <v>5.12887</v>
      </c>
      <c r="G50" s="27">
        <v>3.9670000000000001</v>
      </c>
      <c r="H50" s="44">
        <v>0.3</v>
      </c>
      <c r="I50" s="26">
        <v>0.86187000000000002</v>
      </c>
      <c r="J50" s="28">
        <v>0.23</v>
      </c>
      <c r="K50" s="29">
        <v>1150</v>
      </c>
      <c r="L50" s="30">
        <f t="shared" si="5"/>
        <v>20348.791725000003</v>
      </c>
      <c r="M50" s="30">
        <f t="shared" si="2"/>
        <v>4476.7341795000002</v>
      </c>
      <c r="N50" s="30">
        <f t="shared" si="3"/>
        <v>4883.7100140000002</v>
      </c>
      <c r="O50" s="31">
        <f t="shared" si="6"/>
        <v>297906.31085400004</v>
      </c>
      <c r="P50" s="30">
        <f t="shared" si="4"/>
        <v>302790.02086800005</v>
      </c>
    </row>
    <row r="51" spans="1:16" s="32" customFormat="1">
      <c r="A51" s="24">
        <v>19</v>
      </c>
      <c r="B51" s="25" t="s">
        <v>66</v>
      </c>
      <c r="C51" s="26">
        <v>34</v>
      </c>
      <c r="D51" s="26">
        <v>34</v>
      </c>
      <c r="E51" s="26">
        <v>18</v>
      </c>
      <c r="F51" s="27">
        <f t="shared" si="1"/>
        <v>5.05</v>
      </c>
      <c r="G51" s="26">
        <v>4.45</v>
      </c>
      <c r="H51" s="26">
        <v>0.3</v>
      </c>
      <c r="I51" s="26">
        <v>0.3</v>
      </c>
      <c r="J51" s="28">
        <v>0.2417</v>
      </c>
      <c r="K51" s="29">
        <v>1150</v>
      </c>
      <c r="L51" s="30">
        <f>E51*F51*J51*K51</f>
        <v>25266.109499999995</v>
      </c>
      <c r="M51" s="30">
        <f>L51*22%</f>
        <v>5558.5440899999985</v>
      </c>
      <c r="N51" s="30">
        <f t="shared" si="3"/>
        <v>6063.8662799999984</v>
      </c>
      <c r="O51" s="31">
        <f>(L51+M51)*12</f>
        <v>369895.8430799999</v>
      </c>
      <c r="P51" s="30">
        <f t="shared" si="4"/>
        <v>375959.70935999992</v>
      </c>
    </row>
    <row r="52" spans="1:16" s="32" customFormat="1">
      <c r="A52" s="24">
        <v>20</v>
      </c>
      <c r="B52" s="25" t="s">
        <v>67</v>
      </c>
      <c r="C52" s="26">
        <v>67</v>
      </c>
      <c r="D52" s="26">
        <v>65</v>
      </c>
      <c r="E52" s="26">
        <v>24</v>
      </c>
      <c r="F52" s="27">
        <f t="shared" si="1"/>
        <v>3.7850000000000001</v>
      </c>
      <c r="G52" s="26">
        <v>3.6320000000000001</v>
      </c>
      <c r="H52" s="26">
        <v>0.115</v>
      </c>
      <c r="I52" s="26">
        <v>3.7999999999999999E-2</v>
      </c>
      <c r="J52" s="28">
        <v>0.16</v>
      </c>
      <c r="K52" s="29">
        <v>1150</v>
      </c>
      <c r="L52" s="30">
        <f>E52*F52*J52*K52</f>
        <v>16714.560000000001</v>
      </c>
      <c r="M52" s="30">
        <f>L52*22%</f>
        <v>3677.2032000000004</v>
      </c>
      <c r="N52" s="30">
        <f t="shared" si="3"/>
        <v>4011.4944</v>
      </c>
      <c r="O52" s="31">
        <f>(L52+M52)*12</f>
        <v>244701.15840000001</v>
      </c>
      <c r="P52" s="30">
        <f t="shared" si="4"/>
        <v>248712.65280000001</v>
      </c>
    </row>
    <row r="53" spans="1:16" s="32" customFormat="1">
      <c r="A53" s="24">
        <v>21</v>
      </c>
      <c r="B53" s="25" t="s">
        <v>68</v>
      </c>
      <c r="C53" s="26">
        <v>50</v>
      </c>
      <c r="D53" s="26">
        <v>50</v>
      </c>
      <c r="E53" s="26">
        <v>26</v>
      </c>
      <c r="F53" s="27">
        <f t="shared" si="1"/>
        <v>3.8788</v>
      </c>
      <c r="G53" s="26">
        <v>3.7829999999999999</v>
      </c>
      <c r="H53" s="26">
        <v>8.7999999999999995E-2</v>
      </c>
      <c r="I53" s="26">
        <v>7.7999999999999996E-3</v>
      </c>
      <c r="J53" s="28">
        <v>0.21</v>
      </c>
      <c r="K53" s="29">
        <v>1150</v>
      </c>
      <c r="L53" s="30">
        <f t="shared" si="5"/>
        <v>24354.985199999999</v>
      </c>
      <c r="M53" s="30">
        <f t="shared" si="2"/>
        <v>5358.0967439999995</v>
      </c>
      <c r="N53" s="30">
        <f t="shared" si="3"/>
        <v>5845.1964479999997</v>
      </c>
      <c r="O53" s="31">
        <f t="shared" si="6"/>
        <v>356556.98332799994</v>
      </c>
      <c r="P53" s="30">
        <f t="shared" si="4"/>
        <v>362402.17977599998</v>
      </c>
    </row>
    <row r="54" spans="1:16" s="32" customFormat="1">
      <c r="A54" s="24">
        <v>22</v>
      </c>
      <c r="B54" s="25" t="s">
        <v>69</v>
      </c>
      <c r="C54" s="26">
        <v>50</v>
      </c>
      <c r="D54" s="26">
        <v>50</v>
      </c>
      <c r="E54" s="26">
        <v>21</v>
      </c>
      <c r="F54" s="27">
        <f t="shared" si="1"/>
        <v>3.9476</v>
      </c>
      <c r="G54" s="26">
        <v>3.8</v>
      </c>
      <c r="H54" s="26">
        <v>0.1333</v>
      </c>
      <c r="I54" s="26">
        <v>1.43E-2</v>
      </c>
      <c r="J54" s="28">
        <v>0.2</v>
      </c>
      <c r="K54" s="29">
        <v>1150</v>
      </c>
      <c r="L54" s="30">
        <f t="shared" si="5"/>
        <v>19066.908000000003</v>
      </c>
      <c r="M54" s="30">
        <f t="shared" si="2"/>
        <v>4194.7197600000009</v>
      </c>
      <c r="N54" s="30">
        <f t="shared" si="3"/>
        <v>4576.0579200000002</v>
      </c>
      <c r="O54" s="31">
        <f t="shared" si="6"/>
        <v>279139.53312000004</v>
      </c>
      <c r="P54" s="30">
        <f t="shared" si="4"/>
        <v>283715.59104000003</v>
      </c>
    </row>
    <row r="55" spans="1:16" s="32" customFormat="1">
      <c r="A55" s="24">
        <v>23</v>
      </c>
      <c r="B55" s="25" t="s">
        <v>70</v>
      </c>
      <c r="C55" s="26">
        <v>83</v>
      </c>
      <c r="D55" s="26">
        <v>83</v>
      </c>
      <c r="E55" s="26">
        <v>24</v>
      </c>
      <c r="F55" s="27">
        <f t="shared" si="1"/>
        <v>3.97</v>
      </c>
      <c r="G55" s="26">
        <v>3.85</v>
      </c>
      <c r="H55" s="26">
        <v>0.12</v>
      </c>
      <c r="I55" s="26">
        <v>0</v>
      </c>
      <c r="J55" s="28">
        <v>0.21</v>
      </c>
      <c r="K55" s="29">
        <v>1150</v>
      </c>
      <c r="L55" s="30">
        <f t="shared" si="5"/>
        <v>23010.120000000003</v>
      </c>
      <c r="M55" s="30">
        <f t="shared" si="2"/>
        <v>5062.2264000000005</v>
      </c>
      <c r="N55" s="30">
        <f t="shared" si="3"/>
        <v>5522.4288000000006</v>
      </c>
      <c r="O55" s="31">
        <f t="shared" si="6"/>
        <v>336868.1568</v>
      </c>
      <c r="P55" s="30">
        <f t="shared" si="4"/>
        <v>342390.58560000005</v>
      </c>
    </row>
    <row r="56" spans="1:16" s="32" customFormat="1">
      <c r="A56" s="24">
        <v>24</v>
      </c>
      <c r="B56" s="25" t="s">
        <v>71</v>
      </c>
      <c r="C56" s="26">
        <v>62</v>
      </c>
      <c r="D56" s="26">
        <v>62</v>
      </c>
      <c r="E56" s="26">
        <v>35</v>
      </c>
      <c r="F56" s="27">
        <f t="shared" si="1"/>
        <v>4.6379999999999999</v>
      </c>
      <c r="G56" s="26">
        <v>3.5680000000000001</v>
      </c>
      <c r="H56" s="26">
        <v>0.96599999999999997</v>
      </c>
      <c r="I56" s="26">
        <v>0.104</v>
      </c>
      <c r="J56" s="28">
        <v>0.1162</v>
      </c>
      <c r="K56" s="29">
        <v>1150</v>
      </c>
      <c r="L56" s="30">
        <f t="shared" si="5"/>
        <v>21692.157899999998</v>
      </c>
      <c r="M56" s="30">
        <f t="shared" si="2"/>
        <v>4772.2747380000001</v>
      </c>
      <c r="N56" s="30">
        <f t="shared" si="3"/>
        <v>5206.1178959999997</v>
      </c>
      <c r="O56" s="31">
        <f t="shared" si="6"/>
        <v>317573.19165599998</v>
      </c>
      <c r="P56" s="30">
        <f t="shared" si="4"/>
        <v>322779.30955199996</v>
      </c>
    </row>
    <row r="57" spans="1:16" s="32" customFormat="1">
      <c r="A57" s="24">
        <v>25</v>
      </c>
      <c r="B57" s="25" t="s">
        <v>72</v>
      </c>
      <c r="C57" s="26">
        <v>68</v>
      </c>
      <c r="D57" s="26">
        <v>68</v>
      </c>
      <c r="E57" s="26">
        <v>21</v>
      </c>
      <c r="F57" s="27">
        <f t="shared" si="1"/>
        <v>7.6170000000000009</v>
      </c>
      <c r="G57" s="26">
        <v>3.3570000000000002</v>
      </c>
      <c r="H57" s="26">
        <f>2.37/3</f>
        <v>0.79</v>
      </c>
      <c r="I57" s="26">
        <f>72.87/21</f>
        <v>3.47</v>
      </c>
      <c r="J57" s="28">
        <v>9.5799999999999996E-2</v>
      </c>
      <c r="K57" s="29">
        <v>1150</v>
      </c>
      <c r="L57" s="30">
        <f t="shared" si="5"/>
        <v>17622.46269</v>
      </c>
      <c r="M57" s="30">
        <f t="shared" si="2"/>
        <v>3876.9417917999999</v>
      </c>
      <c r="N57" s="30">
        <f t="shared" si="3"/>
        <v>4229.3910456000003</v>
      </c>
      <c r="O57" s="31">
        <f t="shared" si="6"/>
        <v>257992.85378160002</v>
      </c>
      <c r="P57" s="30">
        <f t="shared" si="4"/>
        <v>262222.24482720002</v>
      </c>
    </row>
    <row r="58" spans="1:16" s="32" customFormat="1">
      <c r="A58" s="24">
        <v>26</v>
      </c>
      <c r="B58" s="25" t="s">
        <v>73</v>
      </c>
      <c r="C58" s="26">
        <v>43</v>
      </c>
      <c r="D58" s="26">
        <v>43</v>
      </c>
      <c r="E58" s="26">
        <v>15</v>
      </c>
      <c r="F58" s="27">
        <f t="shared" si="1"/>
        <v>4.5940000000000003</v>
      </c>
      <c r="G58" s="26">
        <v>3.3940000000000001</v>
      </c>
      <c r="H58" s="26">
        <f>3.6/3</f>
        <v>1.2</v>
      </c>
      <c r="I58" s="26">
        <v>0</v>
      </c>
      <c r="J58" s="28">
        <v>0.2152</v>
      </c>
      <c r="K58" s="29">
        <v>1150</v>
      </c>
      <c r="L58" s="30">
        <f t="shared" si="5"/>
        <v>17053.846800000003</v>
      </c>
      <c r="M58" s="30">
        <f t="shared" si="2"/>
        <v>3751.8462960000006</v>
      </c>
      <c r="N58" s="30">
        <f t="shared" si="3"/>
        <v>4092.9232320000006</v>
      </c>
      <c r="O58" s="31">
        <f t="shared" si="6"/>
        <v>249668.31715200003</v>
      </c>
      <c r="P58" s="30">
        <f t="shared" si="4"/>
        <v>253761.24038400006</v>
      </c>
    </row>
    <row r="59" spans="1:16" s="32" customFormat="1">
      <c r="A59" s="24">
        <v>27</v>
      </c>
      <c r="B59" s="25" t="s">
        <v>74</v>
      </c>
      <c r="C59" s="26">
        <v>86</v>
      </c>
      <c r="D59" s="26">
        <v>52</v>
      </c>
      <c r="E59" s="26">
        <v>17</v>
      </c>
      <c r="F59" s="27">
        <v>5.6847058823529411</v>
      </c>
      <c r="G59" s="27">
        <v>3.1847058823529411</v>
      </c>
      <c r="H59" s="26">
        <v>2.5</v>
      </c>
      <c r="I59" s="26">
        <v>0</v>
      </c>
      <c r="J59" s="28">
        <v>0.12235294117647059</v>
      </c>
      <c r="K59" s="29">
        <v>1150</v>
      </c>
      <c r="L59" s="30">
        <f>E59*F59*J59*K59</f>
        <v>13597.816470588235</v>
      </c>
      <c r="M59" s="30">
        <f>L59*22%</f>
        <v>2991.519623529412</v>
      </c>
      <c r="N59" s="30">
        <f t="shared" si="3"/>
        <v>3263.4759529411763</v>
      </c>
      <c r="O59" s="31">
        <f>(L59+M59)*12</f>
        <v>199072.03312941175</v>
      </c>
      <c r="P59" s="30">
        <f t="shared" si="4"/>
        <v>202335.50908235295</v>
      </c>
    </row>
    <row r="60" spans="1:16" s="23" customFormat="1">
      <c r="A60" s="45" t="s">
        <v>75</v>
      </c>
      <c r="B60" s="45"/>
      <c r="C60" s="19">
        <f>SUM(C61:C77)</f>
        <v>1015</v>
      </c>
      <c r="D60" s="19">
        <f t="shared" ref="D60:P60" si="8">SUM(D61:D77)</f>
        <v>974</v>
      </c>
      <c r="E60" s="19">
        <f t="shared" si="8"/>
        <v>577</v>
      </c>
      <c r="F60" s="20">
        <f t="shared" si="8"/>
        <v>72.208799999999997</v>
      </c>
      <c r="G60" s="20">
        <f t="shared" si="8"/>
        <v>63.397000000000013</v>
      </c>
      <c r="H60" s="20">
        <f t="shared" si="8"/>
        <v>4.2589999999999995</v>
      </c>
      <c r="I60" s="20">
        <f t="shared" si="8"/>
        <v>4.5527999999999995</v>
      </c>
      <c r="J60" s="46">
        <f t="shared" si="8"/>
        <v>2.9529000000000005</v>
      </c>
      <c r="K60" s="19">
        <v>1150</v>
      </c>
      <c r="L60" s="22">
        <f t="shared" si="8"/>
        <v>484382.45582500001</v>
      </c>
      <c r="M60" s="22">
        <f t="shared" si="8"/>
        <v>106564.1402815</v>
      </c>
      <c r="N60" s="22">
        <f t="shared" si="8"/>
        <v>116251.78939799999</v>
      </c>
      <c r="O60" s="22">
        <f t="shared" si="8"/>
        <v>7091359.1532779988</v>
      </c>
      <c r="P60" s="22">
        <f t="shared" si="8"/>
        <v>7207610.9426759994</v>
      </c>
    </row>
    <row r="61" spans="1:16" s="32" customFormat="1">
      <c r="A61" s="24">
        <v>1</v>
      </c>
      <c r="B61" s="25" t="s">
        <v>76</v>
      </c>
      <c r="C61" s="26">
        <v>51</v>
      </c>
      <c r="D61" s="26">
        <v>51</v>
      </c>
      <c r="E61" s="26">
        <v>33</v>
      </c>
      <c r="F61" s="27">
        <f t="shared" si="1"/>
        <v>5.9049999999999994</v>
      </c>
      <c r="G61" s="26">
        <v>3.9</v>
      </c>
      <c r="H61" s="26">
        <v>0.86</v>
      </c>
      <c r="I61" s="26">
        <f>1.145</f>
        <v>1.145</v>
      </c>
      <c r="J61" s="28">
        <v>0.1164</v>
      </c>
      <c r="K61" s="29">
        <v>1150</v>
      </c>
      <c r="L61" s="30">
        <f t="shared" si="5"/>
        <v>26084.628899999996</v>
      </c>
      <c r="M61" s="30">
        <f t="shared" si="2"/>
        <v>5738.6183579999988</v>
      </c>
      <c r="N61" s="30">
        <f t="shared" si="3"/>
        <v>6260.3109359999989</v>
      </c>
      <c r="O61" s="31">
        <f t="shared" si="6"/>
        <v>381878.96709599998</v>
      </c>
      <c r="P61" s="30">
        <f t="shared" si="4"/>
        <v>388139.27803199994</v>
      </c>
    </row>
    <row r="62" spans="1:16" s="32" customFormat="1">
      <c r="A62" s="24">
        <v>2</v>
      </c>
      <c r="B62" s="43" t="s">
        <v>77</v>
      </c>
      <c r="C62" s="26">
        <v>49</v>
      </c>
      <c r="D62" s="26">
        <v>49</v>
      </c>
      <c r="E62" s="26">
        <v>31</v>
      </c>
      <c r="F62" s="27">
        <v>4.399</v>
      </c>
      <c r="G62" s="26">
        <v>3.93</v>
      </c>
      <c r="H62" s="26">
        <v>0.22</v>
      </c>
      <c r="I62" s="26">
        <v>0.249</v>
      </c>
      <c r="J62" s="28">
        <v>0.16700000000000001</v>
      </c>
      <c r="K62" s="29">
        <v>1150</v>
      </c>
      <c r="L62" s="30">
        <f>E62*F62*J62*K62</f>
        <v>26189.666450000001</v>
      </c>
      <c r="M62" s="30">
        <f>L62*22%</f>
        <v>5761.726619</v>
      </c>
      <c r="N62" s="30">
        <f t="shared" si="3"/>
        <v>6285.5199480000001</v>
      </c>
      <c r="O62" s="31">
        <f>(L62+M62)*12</f>
        <v>383416.71682800003</v>
      </c>
      <c r="P62" s="30">
        <f t="shared" si="4"/>
        <v>389702.23677600001</v>
      </c>
    </row>
    <row r="63" spans="1:16" s="32" customFormat="1">
      <c r="A63" s="24">
        <v>3</v>
      </c>
      <c r="B63" s="25" t="s">
        <v>78</v>
      </c>
      <c r="C63" s="26">
        <v>32</v>
      </c>
      <c r="D63" s="26">
        <v>32</v>
      </c>
      <c r="E63" s="26">
        <v>25</v>
      </c>
      <c r="F63" s="27">
        <f t="shared" si="1"/>
        <v>4.266</v>
      </c>
      <c r="G63" s="26">
        <v>4.17</v>
      </c>
      <c r="H63" s="26">
        <v>0.08</v>
      </c>
      <c r="I63" s="26">
        <v>1.6E-2</v>
      </c>
      <c r="J63" s="28">
        <v>0.18840000000000001</v>
      </c>
      <c r="K63" s="29">
        <v>1150</v>
      </c>
      <c r="L63" s="30">
        <f t="shared" si="5"/>
        <v>23106.789000000001</v>
      </c>
      <c r="M63" s="30">
        <f t="shared" si="2"/>
        <v>5083.4935800000003</v>
      </c>
      <c r="N63" s="30">
        <f t="shared" si="3"/>
        <v>5545.6293599999999</v>
      </c>
      <c r="O63" s="31">
        <f t="shared" si="6"/>
        <v>338283.39095999999</v>
      </c>
      <c r="P63" s="30">
        <f t="shared" si="4"/>
        <v>343829.02032000001</v>
      </c>
    </row>
    <row r="64" spans="1:16" s="32" customFormat="1">
      <c r="A64" s="24">
        <v>4</v>
      </c>
      <c r="B64" s="34" t="s">
        <v>79</v>
      </c>
      <c r="C64" s="26">
        <v>53</v>
      </c>
      <c r="D64" s="26">
        <v>53</v>
      </c>
      <c r="E64" s="26">
        <v>29</v>
      </c>
      <c r="F64" s="27">
        <f t="shared" si="1"/>
        <v>4.3099999999999996</v>
      </c>
      <c r="G64" s="26">
        <v>3.11</v>
      </c>
      <c r="H64" s="26">
        <v>0.3</v>
      </c>
      <c r="I64" s="26">
        <v>0.9</v>
      </c>
      <c r="J64" s="28">
        <v>0.2341</v>
      </c>
      <c r="K64" s="29">
        <v>1150</v>
      </c>
      <c r="L64" s="30">
        <f t="shared" si="5"/>
        <v>33649.182849999997</v>
      </c>
      <c r="M64" s="30">
        <f t="shared" si="2"/>
        <v>7402.8202269999992</v>
      </c>
      <c r="N64" s="30">
        <f t="shared" si="3"/>
        <v>8075.803883999999</v>
      </c>
      <c r="O64" s="31">
        <f t="shared" si="6"/>
        <v>492624.0369239999</v>
      </c>
      <c r="P64" s="30">
        <f t="shared" si="4"/>
        <v>500699.84080799995</v>
      </c>
    </row>
    <row r="65" spans="1:16" s="32" customFormat="1">
      <c r="A65" s="24">
        <v>5</v>
      </c>
      <c r="B65" s="25" t="s">
        <v>80</v>
      </c>
      <c r="C65" s="26">
        <v>46</v>
      </c>
      <c r="D65" s="26">
        <v>46</v>
      </c>
      <c r="E65" s="26">
        <v>30</v>
      </c>
      <c r="F65" s="27">
        <f t="shared" si="1"/>
        <v>4.1399999999999997</v>
      </c>
      <c r="G65" s="26">
        <v>4.05</v>
      </c>
      <c r="H65" s="26">
        <v>7.0000000000000007E-2</v>
      </c>
      <c r="I65" s="26">
        <v>0.02</v>
      </c>
      <c r="J65" s="28">
        <v>0.19500000000000001</v>
      </c>
      <c r="K65" s="29">
        <v>1150</v>
      </c>
      <c r="L65" s="30">
        <f t="shared" si="5"/>
        <v>27851.85</v>
      </c>
      <c r="M65" s="30">
        <f t="shared" si="2"/>
        <v>6127.4070000000002</v>
      </c>
      <c r="N65" s="30">
        <f t="shared" si="3"/>
        <v>6684.4439999999995</v>
      </c>
      <c r="O65" s="31">
        <f t="shared" si="6"/>
        <v>407751.08399999997</v>
      </c>
      <c r="P65" s="30">
        <f t="shared" si="4"/>
        <v>414435.52799999993</v>
      </c>
    </row>
    <row r="66" spans="1:16" s="32" customFormat="1" ht="24">
      <c r="A66" s="24">
        <v>6</v>
      </c>
      <c r="B66" s="35" t="s">
        <v>81</v>
      </c>
      <c r="C66" s="26">
        <v>52</v>
      </c>
      <c r="D66" s="26">
        <v>51</v>
      </c>
      <c r="E66" s="26">
        <v>38</v>
      </c>
      <c r="F66" s="27">
        <f t="shared" si="1"/>
        <v>3.7150000000000003</v>
      </c>
      <c r="G66" s="26">
        <v>3.6520000000000001</v>
      </c>
      <c r="H66" s="26">
        <v>5.1999999999999998E-2</v>
      </c>
      <c r="I66" s="26">
        <v>1.0999999999999999E-2</v>
      </c>
      <c r="J66" s="28">
        <v>0.26</v>
      </c>
      <c r="K66" s="29">
        <v>1150</v>
      </c>
      <c r="L66" s="30">
        <f t="shared" si="5"/>
        <v>42209.830000000009</v>
      </c>
      <c r="M66" s="30">
        <f t="shared" si="2"/>
        <v>9286.1626000000015</v>
      </c>
      <c r="N66" s="30">
        <f t="shared" si="3"/>
        <v>10130.359200000003</v>
      </c>
      <c r="O66" s="31">
        <f t="shared" si="6"/>
        <v>617951.91120000021</v>
      </c>
      <c r="P66" s="30">
        <f t="shared" si="4"/>
        <v>628082.27040000004</v>
      </c>
    </row>
    <row r="67" spans="1:16" s="32" customFormat="1">
      <c r="A67" s="24">
        <v>7</v>
      </c>
      <c r="B67" s="25" t="s">
        <v>82</v>
      </c>
      <c r="C67" s="26">
        <v>69</v>
      </c>
      <c r="D67" s="26">
        <v>54</v>
      </c>
      <c r="E67" s="26">
        <v>48</v>
      </c>
      <c r="F67" s="27">
        <f t="shared" si="1"/>
        <v>4.3450000000000006</v>
      </c>
      <c r="G67" s="26">
        <v>4.1900000000000004</v>
      </c>
      <c r="H67" s="26">
        <v>6.4000000000000001E-2</v>
      </c>
      <c r="I67" s="26">
        <v>9.0999999999999998E-2</v>
      </c>
      <c r="J67" s="28">
        <v>0.2</v>
      </c>
      <c r="K67" s="29">
        <v>1150</v>
      </c>
      <c r="L67" s="30">
        <f t="shared" si="5"/>
        <v>47968.80000000001</v>
      </c>
      <c r="M67" s="30">
        <f t="shared" si="2"/>
        <v>10553.136000000002</v>
      </c>
      <c r="N67" s="30">
        <f t="shared" si="3"/>
        <v>11512.512000000002</v>
      </c>
      <c r="O67" s="31">
        <f t="shared" si="6"/>
        <v>702263.23200000019</v>
      </c>
      <c r="P67" s="30">
        <f t="shared" si="4"/>
        <v>713775.74400000018</v>
      </c>
    </row>
    <row r="68" spans="1:16" s="32" customFormat="1">
      <c r="A68" s="24">
        <v>8</v>
      </c>
      <c r="B68" s="25" t="s">
        <v>83</v>
      </c>
      <c r="C68" s="26">
        <v>52</v>
      </c>
      <c r="D68" s="26">
        <v>52</v>
      </c>
      <c r="E68" s="26">
        <v>36</v>
      </c>
      <c r="F68" s="27">
        <f t="shared" si="1"/>
        <v>3.96</v>
      </c>
      <c r="G68" s="26">
        <v>3.11</v>
      </c>
      <c r="H68" s="26">
        <v>0.25</v>
      </c>
      <c r="I68" s="26">
        <v>0.6</v>
      </c>
      <c r="J68" s="28">
        <v>0.2349</v>
      </c>
      <c r="K68" s="29">
        <v>1150</v>
      </c>
      <c r="L68" s="30">
        <f t="shared" si="5"/>
        <v>38510.445599999999</v>
      </c>
      <c r="M68" s="30">
        <f t="shared" si="2"/>
        <v>8472.2980320000006</v>
      </c>
      <c r="N68" s="30">
        <f t="shared" si="3"/>
        <v>9242.5069439999988</v>
      </c>
      <c r="O68" s="31">
        <f t="shared" si="6"/>
        <v>563792.92358399997</v>
      </c>
      <c r="P68" s="30">
        <f t="shared" si="4"/>
        <v>573035.430528</v>
      </c>
    </row>
    <row r="69" spans="1:16" s="32" customFormat="1">
      <c r="A69" s="24">
        <v>9</v>
      </c>
      <c r="B69" s="34" t="s">
        <v>84</v>
      </c>
      <c r="C69" s="26">
        <v>76</v>
      </c>
      <c r="D69" s="26">
        <v>76</v>
      </c>
      <c r="E69" s="26">
        <v>37</v>
      </c>
      <c r="F69" s="27">
        <f t="shared" si="1"/>
        <v>4.6589999999999998</v>
      </c>
      <c r="G69" s="26">
        <v>4.1500000000000004</v>
      </c>
      <c r="H69" s="26">
        <v>0.26</v>
      </c>
      <c r="I69" s="26">
        <v>0.249</v>
      </c>
      <c r="J69" s="28">
        <v>0.18</v>
      </c>
      <c r="K69" s="29">
        <v>1150</v>
      </c>
      <c r="L69" s="30">
        <f t="shared" si="5"/>
        <v>35683.280999999995</v>
      </c>
      <c r="M69" s="30">
        <f t="shared" si="2"/>
        <v>7850.3218199999992</v>
      </c>
      <c r="N69" s="30">
        <f t="shared" si="3"/>
        <v>8563.987439999999</v>
      </c>
      <c r="O69" s="31">
        <f t="shared" si="6"/>
        <v>522403.23383999988</v>
      </c>
      <c r="P69" s="30">
        <f t="shared" si="4"/>
        <v>530967.22127999994</v>
      </c>
    </row>
    <row r="70" spans="1:16" s="32" customFormat="1">
      <c r="A70" s="24">
        <v>10</v>
      </c>
      <c r="B70" s="25" t="s">
        <v>85</v>
      </c>
      <c r="C70" s="47">
        <v>47</v>
      </c>
      <c r="D70" s="47">
        <v>47</v>
      </c>
      <c r="E70" s="47">
        <v>34</v>
      </c>
      <c r="F70" s="27">
        <f t="shared" si="1"/>
        <v>4.2489999999999997</v>
      </c>
      <c r="G70" s="47">
        <v>4.1269999999999998</v>
      </c>
      <c r="H70" s="47">
        <v>5.2999999999999999E-2</v>
      </c>
      <c r="I70" s="48">
        <v>6.9000000000000006E-2</v>
      </c>
      <c r="J70" s="49">
        <v>0.19819999999999999</v>
      </c>
      <c r="K70" s="29">
        <v>1150</v>
      </c>
      <c r="L70" s="30">
        <f t="shared" si="5"/>
        <v>32928.135379999992</v>
      </c>
      <c r="M70" s="30">
        <f t="shared" si="2"/>
        <v>7244.189783599998</v>
      </c>
      <c r="N70" s="30">
        <f t="shared" si="3"/>
        <v>7902.7524911999981</v>
      </c>
      <c r="O70" s="31">
        <f t="shared" si="6"/>
        <v>482067.9019631999</v>
      </c>
      <c r="P70" s="30">
        <f t="shared" si="4"/>
        <v>489970.65445439995</v>
      </c>
    </row>
    <row r="71" spans="1:16" s="50" customFormat="1">
      <c r="A71" s="24">
        <v>11</v>
      </c>
      <c r="B71" s="34" t="s">
        <v>86</v>
      </c>
      <c r="C71" s="47">
        <v>56</v>
      </c>
      <c r="D71" s="47">
        <v>54</v>
      </c>
      <c r="E71" s="47">
        <v>29</v>
      </c>
      <c r="F71" s="27">
        <f t="shared" si="1"/>
        <v>5.2210000000000001</v>
      </c>
      <c r="G71" s="47">
        <v>3.823</v>
      </c>
      <c r="H71" s="47">
        <f>2.4/3</f>
        <v>0.79999999999999993</v>
      </c>
      <c r="I71" s="48">
        <v>0.59799999999999998</v>
      </c>
      <c r="J71" s="49">
        <v>9.9699999999999997E-2</v>
      </c>
      <c r="K71" s="29">
        <v>1150</v>
      </c>
      <c r="L71" s="30">
        <f t="shared" si="5"/>
        <v>17359.798895</v>
      </c>
      <c r="M71" s="30">
        <f t="shared" si="2"/>
        <v>3819.1557569000001</v>
      </c>
      <c r="N71" s="30">
        <f t="shared" si="3"/>
        <v>4166.3517347999996</v>
      </c>
      <c r="O71" s="31">
        <f t="shared" si="6"/>
        <v>254147.4558228</v>
      </c>
      <c r="P71" s="30">
        <f t="shared" si="4"/>
        <v>258313.80755759997</v>
      </c>
    </row>
    <row r="72" spans="1:16">
      <c r="A72" s="24">
        <v>12</v>
      </c>
      <c r="B72" s="34" t="s">
        <v>87</v>
      </c>
      <c r="C72" s="26">
        <v>31</v>
      </c>
      <c r="D72" s="26">
        <v>31</v>
      </c>
      <c r="E72" s="26">
        <v>21</v>
      </c>
      <c r="F72" s="27">
        <f t="shared" si="1"/>
        <v>3.9</v>
      </c>
      <c r="G72" s="26">
        <v>3.67</v>
      </c>
      <c r="H72" s="26">
        <v>0.23</v>
      </c>
      <c r="I72" s="26"/>
      <c r="J72" s="28">
        <v>0.13619999999999999</v>
      </c>
      <c r="K72" s="29">
        <v>1150</v>
      </c>
      <c r="L72" s="30">
        <f>E72*F72*J72*K72</f>
        <v>12827.996999999996</v>
      </c>
      <c r="M72" s="30">
        <f>L72*22%</f>
        <v>2822.1593399999992</v>
      </c>
      <c r="N72" s="30">
        <f t="shared" si="3"/>
        <v>3078.7192799999989</v>
      </c>
      <c r="O72" s="31">
        <f>(L72+M72)*12</f>
        <v>187801.87607999993</v>
      </c>
      <c r="P72" s="30">
        <f t="shared" si="4"/>
        <v>190880.59535999995</v>
      </c>
    </row>
    <row r="73" spans="1:16">
      <c r="A73" s="24">
        <v>13</v>
      </c>
      <c r="B73" s="25" t="s">
        <v>88</v>
      </c>
      <c r="C73" s="26">
        <v>68</v>
      </c>
      <c r="D73" s="26">
        <v>56</v>
      </c>
      <c r="E73" s="26">
        <v>35</v>
      </c>
      <c r="F73" s="27">
        <f t="shared" si="1"/>
        <v>4.2489999999999997</v>
      </c>
      <c r="G73" s="26">
        <v>3.7</v>
      </c>
      <c r="H73" s="26">
        <v>0.3</v>
      </c>
      <c r="I73" s="26">
        <v>0.249</v>
      </c>
      <c r="J73" s="28">
        <v>0.13100000000000001</v>
      </c>
      <c r="K73" s="29">
        <v>1150</v>
      </c>
      <c r="L73" s="30">
        <f t="shared" si="5"/>
        <v>22403.914749999996</v>
      </c>
      <c r="M73" s="30">
        <f t="shared" si="2"/>
        <v>4928.8612449999991</v>
      </c>
      <c r="N73" s="30">
        <f t="shared" si="3"/>
        <v>5376.9395399999985</v>
      </c>
      <c r="O73" s="31">
        <f t="shared" si="6"/>
        <v>327993.31193999993</v>
      </c>
      <c r="P73" s="30">
        <f t="shared" si="4"/>
        <v>333370.25147999998</v>
      </c>
    </row>
    <row r="74" spans="1:16">
      <c r="A74" s="24">
        <v>14</v>
      </c>
      <c r="B74" s="25" t="s">
        <v>89</v>
      </c>
      <c r="C74" s="26">
        <v>61</v>
      </c>
      <c r="D74" s="26">
        <v>50</v>
      </c>
      <c r="E74" s="26">
        <v>40</v>
      </c>
      <c r="F74" s="27">
        <f t="shared" ref="F74:F81" si="9">G74+H74+I74</f>
        <v>3.67</v>
      </c>
      <c r="G74" s="26">
        <v>3.593</v>
      </c>
      <c r="H74" s="26">
        <v>7.0000000000000007E-2</v>
      </c>
      <c r="I74" s="26">
        <v>7.0000000000000001E-3</v>
      </c>
      <c r="J74" s="28">
        <v>0.152</v>
      </c>
      <c r="K74" s="29">
        <v>1150</v>
      </c>
      <c r="L74" s="30">
        <f t="shared" si="5"/>
        <v>25660.639999999999</v>
      </c>
      <c r="M74" s="30">
        <f t="shared" ref="M74:M81" si="10">L74*22%</f>
        <v>5645.3407999999999</v>
      </c>
      <c r="N74" s="30">
        <f t="shared" si="3"/>
        <v>6158.5535999999993</v>
      </c>
      <c r="O74" s="31">
        <f t="shared" si="6"/>
        <v>375671.7696</v>
      </c>
      <c r="P74" s="30">
        <f t="shared" si="4"/>
        <v>381830.32319999998</v>
      </c>
    </row>
    <row r="75" spans="1:16">
      <c r="A75" s="24">
        <v>15</v>
      </c>
      <c r="B75" s="25" t="s">
        <v>90</v>
      </c>
      <c r="C75" s="26">
        <v>86</v>
      </c>
      <c r="D75" s="26">
        <v>86</v>
      </c>
      <c r="E75" s="26">
        <v>42</v>
      </c>
      <c r="F75" s="27">
        <f t="shared" si="9"/>
        <v>3.3699999999999997</v>
      </c>
      <c r="G75" s="26">
        <v>3.3</v>
      </c>
      <c r="H75" s="26">
        <v>7.0000000000000007E-2</v>
      </c>
      <c r="I75" s="26"/>
      <c r="J75" s="28">
        <v>0.14000000000000001</v>
      </c>
      <c r="K75" s="29">
        <v>1150</v>
      </c>
      <c r="L75" s="30">
        <f t="shared" si="5"/>
        <v>22787.94</v>
      </c>
      <c r="M75" s="30">
        <f t="shared" si="10"/>
        <v>5013.3467999999993</v>
      </c>
      <c r="N75" s="30">
        <f t="shared" ref="N75:N81" si="11">L75*24%</f>
        <v>5469.1055999999999</v>
      </c>
      <c r="O75" s="31">
        <f t="shared" si="6"/>
        <v>333615.44159999996</v>
      </c>
      <c r="P75" s="30">
        <f t="shared" ref="P75:P81" si="12">(L75+N75)*12</f>
        <v>339084.54719999997</v>
      </c>
    </row>
    <row r="76" spans="1:16">
      <c r="A76" s="24">
        <v>16</v>
      </c>
      <c r="B76" s="25" t="s">
        <v>91</v>
      </c>
      <c r="C76" s="26">
        <v>71</v>
      </c>
      <c r="D76" s="26">
        <v>71</v>
      </c>
      <c r="E76" s="26">
        <v>28</v>
      </c>
      <c r="F76" s="27">
        <f t="shared" si="9"/>
        <v>3.9819999999999998</v>
      </c>
      <c r="G76" s="26">
        <v>3.6819999999999999</v>
      </c>
      <c r="H76" s="26">
        <v>0.25</v>
      </c>
      <c r="I76" s="26">
        <v>0.05</v>
      </c>
      <c r="J76" s="28">
        <v>0.17</v>
      </c>
      <c r="K76" s="29">
        <v>1150</v>
      </c>
      <c r="L76" s="30">
        <f t="shared" ref="L76:L81" si="13">E76*F76*J76*K76</f>
        <v>21797.468000000001</v>
      </c>
      <c r="M76" s="30">
        <f t="shared" si="10"/>
        <v>4795.4429600000003</v>
      </c>
      <c r="N76" s="30">
        <f t="shared" si="11"/>
        <v>5231.3923199999999</v>
      </c>
      <c r="O76" s="31">
        <f t="shared" ref="O76:O81" si="14">(L76+M76)*12</f>
        <v>319114.93151999998</v>
      </c>
      <c r="P76" s="30">
        <f t="shared" si="12"/>
        <v>324346.32383999997</v>
      </c>
    </row>
    <row r="77" spans="1:16">
      <c r="A77" s="24">
        <v>17</v>
      </c>
      <c r="B77" s="34" t="s">
        <v>92</v>
      </c>
      <c r="C77" s="26">
        <v>115</v>
      </c>
      <c r="D77" s="26">
        <v>115</v>
      </c>
      <c r="E77" s="26">
        <v>41</v>
      </c>
      <c r="F77" s="27">
        <f t="shared" si="9"/>
        <v>3.8688000000000002</v>
      </c>
      <c r="G77" s="26">
        <v>3.24</v>
      </c>
      <c r="H77" s="26">
        <v>0.33</v>
      </c>
      <c r="I77" s="26">
        <v>0.29880000000000001</v>
      </c>
      <c r="J77" s="28">
        <v>0.15</v>
      </c>
      <c r="K77" s="29">
        <v>1150</v>
      </c>
      <c r="L77" s="30">
        <f t="shared" si="13"/>
        <v>27362.088</v>
      </c>
      <c r="M77" s="30">
        <f t="shared" si="10"/>
        <v>6019.6593599999997</v>
      </c>
      <c r="N77" s="30">
        <f t="shared" si="11"/>
        <v>6566.9011199999995</v>
      </c>
      <c r="O77" s="31">
        <f t="shared" si="14"/>
        <v>400580.96831999999</v>
      </c>
      <c r="P77" s="30">
        <f t="shared" si="12"/>
        <v>407147.86943999998</v>
      </c>
    </row>
    <row r="78" spans="1:16" s="1" customFormat="1">
      <c r="A78" s="45" t="s">
        <v>93</v>
      </c>
      <c r="B78" s="45"/>
      <c r="C78" s="19">
        <f>SUM(C79:C81)</f>
        <v>22</v>
      </c>
      <c r="D78" s="19">
        <f t="shared" ref="D78:P78" si="15">SUM(D79:D81)</f>
        <v>38</v>
      </c>
      <c r="E78" s="19">
        <f t="shared" si="15"/>
        <v>18</v>
      </c>
      <c r="F78" s="20">
        <f t="shared" si="15"/>
        <v>13.75433</v>
      </c>
      <c r="G78" s="20">
        <f t="shared" si="15"/>
        <v>11.988329999999999</v>
      </c>
      <c r="H78" s="19">
        <f t="shared" si="15"/>
        <v>1.45</v>
      </c>
      <c r="I78" s="19">
        <f t="shared" si="15"/>
        <v>0.316</v>
      </c>
      <c r="J78" s="21">
        <f t="shared" si="15"/>
        <v>0.49666599999999994</v>
      </c>
      <c r="K78" s="19">
        <v>1150</v>
      </c>
      <c r="L78" s="22">
        <f t="shared" si="15"/>
        <v>17122.561216681999</v>
      </c>
      <c r="M78" s="22">
        <f t="shared" si="15"/>
        <v>3766.9634676700398</v>
      </c>
      <c r="N78" s="22">
        <f t="shared" si="15"/>
        <v>4109.4146920036792</v>
      </c>
      <c r="O78" s="22">
        <f t="shared" si="15"/>
        <v>250674.29621222446</v>
      </c>
      <c r="P78" s="22">
        <f t="shared" si="15"/>
        <v>254783.71090422812</v>
      </c>
    </row>
    <row r="79" spans="1:16">
      <c r="A79" s="51">
        <v>1</v>
      </c>
      <c r="B79" s="34" t="s">
        <v>94</v>
      </c>
      <c r="C79" s="26">
        <v>7</v>
      </c>
      <c r="D79" s="26">
        <v>7</v>
      </c>
      <c r="E79" s="26">
        <v>4</v>
      </c>
      <c r="F79" s="27">
        <f t="shared" si="9"/>
        <v>4.5</v>
      </c>
      <c r="G79" s="26">
        <v>4</v>
      </c>
      <c r="H79" s="26">
        <v>0.5</v>
      </c>
      <c r="I79" s="26">
        <v>0</v>
      </c>
      <c r="J79" s="28">
        <v>0.13</v>
      </c>
      <c r="K79" s="29">
        <v>1150</v>
      </c>
      <c r="L79" s="30">
        <f t="shared" si="13"/>
        <v>2691</v>
      </c>
      <c r="M79" s="30">
        <f t="shared" si="10"/>
        <v>592.02</v>
      </c>
      <c r="N79" s="30">
        <f t="shared" si="11"/>
        <v>645.84</v>
      </c>
      <c r="O79" s="31">
        <f t="shared" si="14"/>
        <v>39396.239999999998</v>
      </c>
      <c r="P79" s="30">
        <f t="shared" si="12"/>
        <v>40042.080000000002</v>
      </c>
    </row>
    <row r="80" spans="1:16">
      <c r="A80" s="51">
        <v>2</v>
      </c>
      <c r="B80" s="34" t="s">
        <v>95</v>
      </c>
      <c r="C80" s="52"/>
      <c r="D80" s="52">
        <v>19</v>
      </c>
      <c r="E80" s="52">
        <v>6</v>
      </c>
      <c r="F80" s="53">
        <f>G80+H80+I80</f>
        <v>4.1583299999999994</v>
      </c>
      <c r="G80" s="53">
        <v>3.6583299999999999</v>
      </c>
      <c r="H80" s="52">
        <f>1/2</f>
        <v>0.5</v>
      </c>
      <c r="I80" s="52">
        <v>0</v>
      </c>
      <c r="J80" s="54">
        <v>0.151666</v>
      </c>
      <c r="K80" s="55">
        <v>1150</v>
      </c>
      <c r="L80" s="56">
        <f>E80*F80*J80*K80</f>
        <v>4351.6732166819993</v>
      </c>
      <c r="M80" s="56">
        <f>L80*22%</f>
        <v>957.36810767003988</v>
      </c>
      <c r="N80" s="30">
        <f t="shared" si="11"/>
        <v>1044.4015720036798</v>
      </c>
      <c r="O80" s="57">
        <f>(L80+M80)*12</f>
        <v>63708.49589222447</v>
      </c>
      <c r="P80" s="30">
        <f t="shared" si="12"/>
        <v>64752.897464228146</v>
      </c>
    </row>
    <row r="81" spans="1:16">
      <c r="A81" s="51">
        <v>3</v>
      </c>
      <c r="B81" s="34" t="s">
        <v>96</v>
      </c>
      <c r="C81" s="26">
        <v>15</v>
      </c>
      <c r="D81" s="26">
        <v>12</v>
      </c>
      <c r="E81" s="26">
        <v>8</v>
      </c>
      <c r="F81" s="27">
        <f t="shared" si="9"/>
        <v>5.0960000000000001</v>
      </c>
      <c r="G81" s="26">
        <v>4.33</v>
      </c>
      <c r="H81" s="26">
        <v>0.45</v>
      </c>
      <c r="I81" s="26">
        <v>0.316</v>
      </c>
      <c r="J81" s="28">
        <v>0.215</v>
      </c>
      <c r="K81" s="29">
        <v>1150</v>
      </c>
      <c r="L81" s="30">
        <f t="shared" si="13"/>
        <v>10079.887999999999</v>
      </c>
      <c r="M81" s="30">
        <f t="shared" si="10"/>
        <v>2217.5753599999998</v>
      </c>
      <c r="N81" s="30">
        <f t="shared" si="11"/>
        <v>2419.1731199999995</v>
      </c>
      <c r="O81" s="31">
        <f t="shared" si="14"/>
        <v>147569.56031999999</v>
      </c>
      <c r="P81" s="30">
        <f t="shared" si="12"/>
        <v>149988.73343999998</v>
      </c>
    </row>
    <row r="82" spans="1:16">
      <c r="A82" s="58" t="s">
        <v>97</v>
      </c>
      <c r="B82" s="59"/>
      <c r="C82" s="19">
        <f>C78+C60+C32+C9</f>
        <v>3200</v>
      </c>
      <c r="D82" s="19">
        <f t="shared" ref="D82:O82" si="16">D78+D60+D32+D9</f>
        <v>3105</v>
      </c>
      <c r="E82" s="19">
        <f t="shared" si="16"/>
        <v>1533</v>
      </c>
      <c r="F82" s="20">
        <f t="shared" si="16"/>
        <v>294.14845112044816</v>
      </c>
      <c r="G82" s="20">
        <f t="shared" si="16"/>
        <v>250.02041921568627</v>
      </c>
      <c r="H82" s="20">
        <f t="shared" si="16"/>
        <v>23.271261904761907</v>
      </c>
      <c r="I82" s="20">
        <f t="shared" si="16"/>
        <v>20.856769999999997</v>
      </c>
      <c r="J82" s="60"/>
      <c r="K82" s="22">
        <v>1150</v>
      </c>
      <c r="L82" s="22">
        <f t="shared" si="16"/>
        <v>1267574.0471346991</v>
      </c>
      <c r="M82" s="22">
        <f t="shared" si="16"/>
        <v>278866.29036963376</v>
      </c>
      <c r="N82" s="22">
        <f t="shared" si="16"/>
        <v>304217.77131232776</v>
      </c>
      <c r="O82" s="22">
        <f t="shared" si="16"/>
        <v>18557284.050051991</v>
      </c>
      <c r="P82" s="22">
        <f>P78+P60+P32+P9</f>
        <v>18861501.821364317</v>
      </c>
    </row>
    <row r="84" spans="1:16">
      <c r="K84" s="4" t="s">
        <v>98</v>
      </c>
      <c r="L84" s="4"/>
      <c r="M84" s="4"/>
      <c r="N84" s="4"/>
      <c r="O84" s="4"/>
    </row>
    <row r="85" spans="1:16">
      <c r="C85" s="2" t="s">
        <v>99</v>
      </c>
      <c r="K85" s="4"/>
      <c r="L85" s="4" t="s">
        <v>100</v>
      </c>
      <c r="M85" s="4"/>
      <c r="N85" s="4"/>
      <c r="O85" s="4"/>
    </row>
  </sheetData>
  <mergeCells count="16">
    <mergeCell ref="M6:N6"/>
    <mergeCell ref="O6:P6"/>
    <mergeCell ref="M8:N8"/>
    <mergeCell ref="O8:P8"/>
    <mergeCell ref="A9:B9"/>
    <mergeCell ref="A82:B82"/>
    <mergeCell ref="A3:O3"/>
    <mergeCell ref="A6:A7"/>
    <mergeCell ref="B6:B7"/>
    <mergeCell ref="C6:C7"/>
    <mergeCell ref="D6:D7"/>
    <mergeCell ref="E6:E7"/>
    <mergeCell ref="F6:I6"/>
    <mergeCell ref="J6:J7"/>
    <mergeCell ref="K6:K7"/>
    <mergeCell ref="L6:L7"/>
  </mergeCells>
  <pageMargins left="0.2" right="0.21" top="0.28999999999999998" bottom="0.21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</dc:creator>
  <cp:lastModifiedBy>Thanh</cp:lastModifiedBy>
  <cp:lastPrinted>2015-12-09T01:39:59Z</cp:lastPrinted>
  <dcterms:created xsi:type="dcterms:W3CDTF">2015-12-09T01:36:56Z</dcterms:created>
  <dcterms:modified xsi:type="dcterms:W3CDTF">2015-12-09T01:40:10Z</dcterms:modified>
</cp:coreProperties>
</file>